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79" activeTab="2"/>
  </bookViews>
  <sheets>
    <sheet name="PRIMO ANNO" sheetId="1" r:id="rId1"/>
    <sheet name="SECONDO ANNO" sheetId="2" r:id="rId2"/>
    <sheet name="TERZO ANNO" sheetId="3" r:id="rId3"/>
    <sheet name="CALCOLATORE" sheetId="4" state="hidden" r:id="rId4"/>
    <sheet name="Elenchi" sheetId="5" state="hidden" r:id="rId5"/>
  </sheets>
  <definedNames>
    <definedName name="_xlfn.COVARIANCE.S" hidden="1">#NAME?</definedName>
    <definedName name="_xlnm.Print_Area" localSheetId="0">'PRIMO ANNO'!$A$1:$M$35</definedName>
    <definedName name="_xlnm.Print_Area" localSheetId="1">'SECONDO ANNO'!$A$1:$M$35</definedName>
    <definedName name="_xlnm.Print_Area" localSheetId="2">'TERZO ANNO'!$A$1:$M$35</definedName>
  </definedNames>
  <calcPr fullCalcOnLoad="1"/>
</workbook>
</file>

<file path=xl/sharedStrings.xml><?xml version="1.0" encoding="utf-8"?>
<sst xmlns="http://schemas.openxmlformats.org/spreadsheetml/2006/main" count="968" uniqueCount="731">
  <si>
    <t>OBIETTIVI FORMATIVI</t>
  </si>
  <si>
    <t>PROSPETTIVE                OCCUPAZIONALI</t>
  </si>
  <si>
    <t>PRIMO ANNO</t>
  </si>
  <si>
    <t>Tipologia delle attività  formative</t>
  </si>
  <si>
    <t>CFA</t>
  </si>
  <si>
    <t>CFA tolali</t>
  </si>
  <si>
    <t>ATTIVITA' FORMATIVE RELATIVE ALLA     FORMAZIONE DI BASE</t>
  </si>
  <si>
    <t>COTP/06</t>
  </si>
  <si>
    <t>LC</t>
  </si>
  <si>
    <t>E</t>
  </si>
  <si>
    <t>CODM/04</t>
  </si>
  <si>
    <t>COMI/01</t>
  </si>
  <si>
    <t>LA</t>
  </si>
  <si>
    <t>ID</t>
  </si>
  <si>
    <t>ATTIVITA' FORMATIVE CARATTERIZZANTI</t>
  </si>
  <si>
    <t>CODI/01</t>
  </si>
  <si>
    <t>LI</t>
  </si>
  <si>
    <t>COMI/03</t>
  </si>
  <si>
    <t>Musica da camera</t>
  </si>
  <si>
    <t>LG</t>
  </si>
  <si>
    <t>ATTIVITA' FORMATIVE INTEGRETIVE E AFFINI</t>
  </si>
  <si>
    <t>ARPA</t>
  </si>
  <si>
    <t>ATTIVITA' FORMATIVE ULTERIORI</t>
  </si>
  <si>
    <t>ATTIVITA' FORMATIVE A SCELTA DELLO STUDENTE</t>
  </si>
  <si>
    <t>Lettura cantata, intonazione e ritmica</t>
  </si>
  <si>
    <t>COTP/01</t>
  </si>
  <si>
    <t>Filologia musicale</t>
  </si>
  <si>
    <t>COMI/08</t>
  </si>
  <si>
    <t>Tecniche di improvvisazione musicale</t>
  </si>
  <si>
    <t>Trattati e metodi</t>
  </si>
  <si>
    <t>Improvvisazione allo strumento</t>
  </si>
  <si>
    <t>CODD/07</t>
  </si>
  <si>
    <t>COME/05</t>
  </si>
  <si>
    <t>Informatica musicale</t>
  </si>
  <si>
    <t>Videoscrittura musicale ed editoria musicale informatizzata</t>
  </si>
  <si>
    <t>COME/06</t>
  </si>
  <si>
    <t>Sistemi, tecnologie, applicazioni e linguaggi di programmazione per la multimedialità</t>
  </si>
  <si>
    <t>ATTIVITA' FORMATIVE RELATIVE ALLA PROVA FINALE E ALLA CONOSCENZA DELLA LINGUA STRANIERA</t>
  </si>
  <si>
    <t>Discipline linguistiche</t>
  </si>
  <si>
    <t>CODL/02</t>
  </si>
  <si>
    <t>Lingua straniera comunitaria</t>
  </si>
  <si>
    <t xml:space="preserve"> </t>
  </si>
  <si>
    <t>SECONDO ANNO</t>
  </si>
  <si>
    <t>Analisi delle forme compositive</t>
  </si>
  <si>
    <t>COMI/02</t>
  </si>
  <si>
    <t>Discipline teorico-analitico-pratiche</t>
  </si>
  <si>
    <t>Discipline musicologiche</t>
  </si>
  <si>
    <t>Discipline interpretative</t>
  </si>
  <si>
    <t>Discipline interpretative d’insieme</t>
  </si>
  <si>
    <t>Discipline compositive</t>
  </si>
  <si>
    <t>Discipline relative alla rappresentazione scenica musicale</t>
  </si>
  <si>
    <t>Discipline interpretative della musica antica</t>
  </si>
  <si>
    <t>Discipline didattiche</t>
  </si>
  <si>
    <t>Discipline interpretative relative alla direzione</t>
  </si>
  <si>
    <t>Discipline della musica elettronica e delle tecnologie del suono</t>
  </si>
  <si>
    <t>COCM/01</t>
  </si>
  <si>
    <t>ORGANIZZAZIONE, DIRITTO E LEGISLAZIONE DELLO SPETTACOLO MUSICALE</t>
  </si>
  <si>
    <t>COCM/02</t>
  </si>
  <si>
    <t>TECNICHE DELLA COMUNICAZIONE</t>
  </si>
  <si>
    <t>COCM/03</t>
  </si>
  <si>
    <t>STRATEGIA, PROGETTAZIONE, ORGANIZZAZIONE E GESTIONE DELLO SPETTACOLO</t>
  </si>
  <si>
    <t>CODC/01</t>
  </si>
  <si>
    <t>COMPOSIZIONE</t>
  </si>
  <si>
    <t>CODC/02</t>
  </si>
  <si>
    <t>COMPOSIZIONE PER LA MUSICA APPLICATA ALLE IMMAGINI</t>
  </si>
  <si>
    <t>CODC/03</t>
  </si>
  <si>
    <t>COMPOSIZIONE POLIFONICA VOCALE</t>
  </si>
  <si>
    <t>CODC/04</t>
  </si>
  <si>
    <t>COMPOSIZIONE JAZZ</t>
  </si>
  <si>
    <t>CODC/05</t>
  </si>
  <si>
    <t>ORCHESTRAZIONE E CONCERTAZIONE JAZZ</t>
  </si>
  <si>
    <t>CODC/06</t>
  </si>
  <si>
    <t>STRUMENTAZIONE E COMPOSIZIONE PER ORCHESTRA DI FIATI</t>
  </si>
  <si>
    <t>CODC/07</t>
  </si>
  <si>
    <t>COMPOSIZIONE E ARRANGIAMENTO POP-ROCK</t>
  </si>
  <si>
    <t>CODD/01</t>
  </si>
  <si>
    <t>DIREZIONE DI CORO E REPERTORIO CORALE PER DIDATTICA DELLE MUSICA</t>
  </si>
  <si>
    <t>CODD/02</t>
  </si>
  <si>
    <t>ELEMENTI DI COMPOSIZIONE PER DIDATTICA DELLA MUSICA</t>
  </si>
  <si>
    <t>CODD/03</t>
  </si>
  <si>
    <t>MUSICA D'INSIEME PER DIDATTICA DELLA MUSICA</t>
  </si>
  <si>
    <t>CODD/04</t>
  </si>
  <si>
    <t>PEDAGOGIA MUSICALE PER DIDATTICA DELLA MUSICA</t>
  </si>
  <si>
    <t>CODD/05</t>
  </si>
  <si>
    <t>PRATICA DELLA LETTURA VOCALE E PIANISTICA PER DIDATTICA DELLA MUSICA</t>
  </si>
  <si>
    <t>CODD/06</t>
  </si>
  <si>
    <t>STORIA DELLA MUSICA PER DIDATTICA DELLA MUSICA</t>
  </si>
  <si>
    <t>TECNICHE DI CONSAPEVOLEZZA E DI ESPRESSIONE CORPOREA</t>
  </si>
  <si>
    <t>CODI/02</t>
  </si>
  <si>
    <t>CHITARRA</t>
  </si>
  <si>
    <t>CODI/03</t>
  </si>
  <si>
    <t>MANDOLINO</t>
  </si>
  <si>
    <t>CODI/04</t>
  </si>
  <si>
    <t>CONTRABBASSO</t>
  </si>
  <si>
    <t>CODI/05</t>
  </si>
  <si>
    <t>VIOLA</t>
  </si>
  <si>
    <t>CODI/06</t>
  </si>
  <si>
    <t>VIOLINO</t>
  </si>
  <si>
    <t>CODI/07</t>
  </si>
  <si>
    <t>VIOLONCELLO</t>
  </si>
  <si>
    <t>CODI/08</t>
  </si>
  <si>
    <t>BASSO TUBA</t>
  </si>
  <si>
    <t>CODI/09</t>
  </si>
  <si>
    <t>CODI/10</t>
  </si>
  <si>
    <t>CORNO</t>
  </si>
  <si>
    <t>CODI/11</t>
  </si>
  <si>
    <t>EUFONIO</t>
  </si>
  <si>
    <t>CODI/12</t>
  </si>
  <si>
    <t>FAGOTTO</t>
  </si>
  <si>
    <t>CODI/13</t>
  </si>
  <si>
    <t>FLAUTO</t>
  </si>
  <si>
    <t>CODI/14</t>
  </si>
  <si>
    <t>OBOE</t>
  </si>
  <si>
    <t>CODI/15</t>
  </si>
  <si>
    <t>SAXOFONO</t>
  </si>
  <si>
    <t>CODI/16</t>
  </si>
  <si>
    <t>TROMBA</t>
  </si>
  <si>
    <t>CODI/17</t>
  </si>
  <si>
    <t>CODI/18</t>
  </si>
  <si>
    <t>FISARMONICA</t>
  </si>
  <si>
    <t>CODI/19</t>
  </si>
  <si>
    <t>ORGANO</t>
  </si>
  <si>
    <t>CODI/20</t>
  </si>
  <si>
    <t>PRATICA ORGANISTICA E CANTO GREGORIANO</t>
  </si>
  <si>
    <t>CODI/21</t>
  </si>
  <si>
    <t>PIANOFORTE</t>
  </si>
  <si>
    <t>CODI/22</t>
  </si>
  <si>
    <t>STRUMENTI A PERCUSSIONE</t>
  </si>
  <si>
    <t>CODI/23</t>
  </si>
  <si>
    <t>CANTO</t>
  </si>
  <si>
    <t>CODI/24</t>
  </si>
  <si>
    <t>CODI/25</t>
  </si>
  <si>
    <t>ACCOMPAGNAMENTO PIANISTICO</t>
  </si>
  <si>
    <t>CODI/26</t>
  </si>
  <si>
    <t>LIED E ORATORIO IN LINGUA TEDESCA</t>
  </si>
  <si>
    <t>CODL/01</t>
  </si>
  <si>
    <t>LINGUA E LETTERATURA ITALIANA</t>
  </si>
  <si>
    <t>LINGUA STRANIERA COMUNITARIA</t>
  </si>
  <si>
    <t>CODM/01</t>
  </si>
  <si>
    <t>BIBLIOGRAFIA E BIBLIOTECONONIA MUSICALE</t>
  </si>
  <si>
    <t>CODM/02</t>
  </si>
  <si>
    <t>CODM/03</t>
  </si>
  <si>
    <t>MUSICOLOGIA SISTEMATICA</t>
  </si>
  <si>
    <t>STORIA DELLA MUSICA</t>
  </si>
  <si>
    <t>CODM/05</t>
  </si>
  <si>
    <t>STORIA DELLA MUSICA ELETTROACUSTICA</t>
  </si>
  <si>
    <t>CODM/06</t>
  </si>
  <si>
    <t>STORIA DEL JAZZ, DELLE MUSICHE IMPROVVISATE E AUDIOTATTILI</t>
  </si>
  <si>
    <t>CODM/07</t>
  </si>
  <si>
    <t>POESIA PER MUSICA E DRAMMATURGIA MUSICALE</t>
  </si>
  <si>
    <t>COID/01</t>
  </si>
  <si>
    <t>DIREZIONE DI CORO E COMPOSIZIONE CORALE</t>
  </si>
  <si>
    <t>COID/02</t>
  </si>
  <si>
    <t>DIREZIONE D'ORCHESTRA</t>
  </si>
  <si>
    <t>COID/03</t>
  </si>
  <si>
    <t>DIREZIONE D'ORCHESTRA DI FIATI</t>
  </si>
  <si>
    <t>COMA/01</t>
  </si>
  <si>
    <t>ARPA RINASCIMENTALE E BAROCCA</t>
  </si>
  <si>
    <t>COMA/02</t>
  </si>
  <si>
    <t>LIUTO</t>
  </si>
  <si>
    <t>COMA/03</t>
  </si>
  <si>
    <t>VIOLA DA GAMBA</t>
  </si>
  <si>
    <t>COMA/04</t>
  </si>
  <si>
    <t>VIOLINO BAROCCO</t>
  </si>
  <si>
    <t>COMA/05</t>
  </si>
  <si>
    <t>VIOLONCELLO BAROCCO</t>
  </si>
  <si>
    <t>COMA/06</t>
  </si>
  <si>
    <t>CLARINETTO STORICO</t>
  </si>
  <si>
    <t>COMA/07</t>
  </si>
  <si>
    <t>CORNETTO</t>
  </si>
  <si>
    <t>COMA/08</t>
  </si>
  <si>
    <t>CORNO NATURALE</t>
  </si>
  <si>
    <t>COMA/09</t>
  </si>
  <si>
    <t>FAGOTTO BAROCCO E CLASSICO</t>
  </si>
  <si>
    <t>COMA/10</t>
  </si>
  <si>
    <t>FLAUTO DOLCE</t>
  </si>
  <si>
    <t>COMA/11</t>
  </si>
  <si>
    <t>OBOE BAROCCO E CLASSICO</t>
  </si>
  <si>
    <t>COMA/12</t>
  </si>
  <si>
    <t>FLAUTO TRAVERSIERE</t>
  </si>
  <si>
    <t>COMA/13</t>
  </si>
  <si>
    <t>TROMBA RINASCIMENTALE E BAROCCA</t>
  </si>
  <si>
    <t>COMA/14</t>
  </si>
  <si>
    <t>TROMBONE RINASCIMENTALE E BAROCCO</t>
  </si>
  <si>
    <t>COMA/15</t>
  </si>
  <si>
    <t>CLAVICEMBALO E TASTIERE STORICHE</t>
  </si>
  <si>
    <t>COMA/16</t>
  </si>
  <si>
    <t>CANTO RINASCIMENTALE E BAROCCO</t>
  </si>
  <si>
    <t>COME/01</t>
  </si>
  <si>
    <t>ESECUZIONE E INTERPRETAZIONE DELLA MUSICA ELETTROACUSTICA</t>
  </si>
  <si>
    <t>COME/02</t>
  </si>
  <si>
    <t>COMPOSIZIONE MUSICALE ELETTROACUSTICA</t>
  </si>
  <si>
    <t>COME/03</t>
  </si>
  <si>
    <t>ACUSTICA MUSICALE</t>
  </si>
  <si>
    <t>COME/04</t>
  </si>
  <si>
    <t>ELETTROACUSTICA</t>
  </si>
  <si>
    <t>INFORMATICA MUSICALE</t>
  </si>
  <si>
    <t>MULTIMEDIALITA'</t>
  </si>
  <si>
    <t>ESERCITAZIONI CORALI</t>
  </si>
  <si>
    <t>ESERCITAZIONI ORCHESTRALI</t>
  </si>
  <si>
    <t>COMI/04</t>
  </si>
  <si>
    <t>MUSICA D'INSIEME PER STRUMENTI A FIATO</t>
  </si>
  <si>
    <t>COMI/05</t>
  </si>
  <si>
    <t>MUSICA D'INSIEME PER STRUMENTI A ARCO</t>
  </si>
  <si>
    <t>COMI/06</t>
  </si>
  <si>
    <t>MUSICA D'INSIEME JAZZ</t>
  </si>
  <si>
    <t>COMI/07</t>
  </si>
  <si>
    <t>MUSICA D'INSIEME PER STRUMENTI ANTICHI</t>
  </si>
  <si>
    <t>TECNICHE DI IMPROVVISAZIONE MUSICALE</t>
  </si>
  <si>
    <t>COMI/09</t>
  </si>
  <si>
    <t>MUSICA D'INSIEME POP-ROCK</t>
  </si>
  <si>
    <t>COMJ/01</t>
  </si>
  <si>
    <t>BASSO ELETTRICO</t>
  </si>
  <si>
    <t>COMJ/02</t>
  </si>
  <si>
    <t>CHITARRA JAZZ</t>
  </si>
  <si>
    <t>COMJ/03</t>
  </si>
  <si>
    <t>CONTRABBASSO JAZZ</t>
  </si>
  <si>
    <t>COMJ/04</t>
  </si>
  <si>
    <t>VIOLINO JAZZ</t>
  </si>
  <si>
    <t>COMJ/05</t>
  </si>
  <si>
    <t>CLARINETTO JAZZ</t>
  </si>
  <si>
    <t>COMJ/06</t>
  </si>
  <si>
    <t>SAXOFONO JAZZ</t>
  </si>
  <si>
    <t>COMJ/07</t>
  </si>
  <si>
    <t>TROMBA JAZZ</t>
  </si>
  <si>
    <t>COMJ/08</t>
  </si>
  <si>
    <t>TROMBONE JAZZ</t>
  </si>
  <si>
    <t>COMJ/09</t>
  </si>
  <si>
    <t>PIANOFORTE JAZZ</t>
  </si>
  <si>
    <t>COMJ/10</t>
  </si>
  <si>
    <t>TASTIERE ELETTRONICHE</t>
  </si>
  <si>
    <t>COMJ/11</t>
  </si>
  <si>
    <t>BATTERIA E PERCUSSIONI JAZZ</t>
  </si>
  <si>
    <t>COMJ/12</t>
  </si>
  <si>
    <t>CANTO JAZZ</t>
  </si>
  <si>
    <t>COMJ/13</t>
  </si>
  <si>
    <t>MUSICHE TRADIZIONALI</t>
  </si>
  <si>
    <t>COMS/01</t>
  </si>
  <si>
    <t>CORS/01</t>
  </si>
  <si>
    <t>TEORIA E TECNICA DELL'INTERPRETAZIONE SCENICA</t>
  </si>
  <si>
    <t>TEORIA DELL'ARMONIA E ANALSI</t>
  </si>
  <si>
    <t>COTP/02</t>
  </si>
  <si>
    <t>LETTURA DELLE PARTITURA</t>
  </si>
  <si>
    <t>COTP/03</t>
  </si>
  <si>
    <t>PRATICA E LETTURA PIANISTICA</t>
  </si>
  <si>
    <t>COTP/04</t>
  </si>
  <si>
    <t>PREPOLIFONIA</t>
  </si>
  <si>
    <t>COTP/05</t>
  </si>
  <si>
    <t>TEORIA E PRASSI DEL BASSO CONTINUO</t>
  </si>
  <si>
    <t>TEORIA, RITMICA E PERCEZIONE MUSICALE</t>
  </si>
  <si>
    <t>TROMBONE</t>
  </si>
  <si>
    <t xml:space="preserve">MUSICA SACRA </t>
  </si>
  <si>
    <t>Arpa - DCPL01</t>
  </si>
  <si>
    <t>Arpa rinascimentale barocca - DCPL02</t>
  </si>
  <si>
    <t>Basso Elettrico - DCPL03</t>
  </si>
  <si>
    <t>Basso tuba - DCPL04</t>
  </si>
  <si>
    <t>Batteria e Percussioni Jazz - DCPL05</t>
  </si>
  <si>
    <t>Canto - DCPL06</t>
  </si>
  <si>
    <t>Canto Jazz - DCPL07</t>
  </si>
  <si>
    <t>Canto rinascimentale barocco - DCPL08</t>
  </si>
  <si>
    <t>Chitarra - DCPL09</t>
  </si>
  <si>
    <t>Chitarra Jazz - DCPL10</t>
  </si>
  <si>
    <t>Clarinetto - DCPL11</t>
  </si>
  <si>
    <t>Clarinetto Jazz - DCPL12</t>
  </si>
  <si>
    <t>Clavicembalo e Tastiere Storiche - DCPL14</t>
  </si>
  <si>
    <t>Composizione - DCPL15</t>
  </si>
  <si>
    <t>Composizione jazz - DCPL64</t>
  </si>
  <si>
    <t>Contrabbasso - DCPL16</t>
  </si>
  <si>
    <t>Contrabbasso Jazz - DCPL17</t>
  </si>
  <si>
    <t>Corno - DCPL19</t>
  </si>
  <si>
    <t>Didattica della Musica - DCPL21</t>
  </si>
  <si>
    <t>Direzione d'orchestra - DCPL22</t>
  </si>
  <si>
    <t>Direzione di coro e composizione corale - DCPL33</t>
  </si>
  <si>
    <t>Eufonio - DCPL23</t>
  </si>
  <si>
    <t>Fagotto - DCPL24</t>
  </si>
  <si>
    <t>Fagotto barocco e classico - DCPL25</t>
  </si>
  <si>
    <t>Fisarmonica - DCPL26</t>
  </si>
  <si>
    <t>Flauto - DCPL27</t>
  </si>
  <si>
    <t>Flauto dolce - DCPL28</t>
  </si>
  <si>
    <t>Flauto traversiere - DCPL29</t>
  </si>
  <si>
    <t>Lied ed oratorio in lingua tedesca - DCPL63</t>
  </si>
  <si>
    <t>Liuto - DCPL30</t>
  </si>
  <si>
    <t>Maestro collaboratore - DCPL31</t>
  </si>
  <si>
    <t>Mandolino - DCPL32</t>
  </si>
  <si>
    <t>Musica - Nuove tecnologie - DCPL34</t>
  </si>
  <si>
    <t>Musica Elettronica - DCPL34</t>
  </si>
  <si>
    <t>Musica Elettronica - Ind. Musica applicata - DCPL60</t>
  </si>
  <si>
    <t>Musica Elettronica - Ind. Tecnico del suono - DCPL61</t>
  </si>
  <si>
    <t>Musica vocale da camera - DCPL35</t>
  </si>
  <si>
    <t>Musica vocale da camera - Ind. Cantanti - DCPL35</t>
  </si>
  <si>
    <t>Musica vocale da camera - Ind. Pianisti - DCPL35</t>
  </si>
  <si>
    <t>Musiche tradizionali - DCPL65</t>
  </si>
  <si>
    <t>Oboe - DCPL36</t>
  </si>
  <si>
    <t>Oboe barocco e classico - DCPL37</t>
  </si>
  <si>
    <t>Organo - DCPL38</t>
  </si>
  <si>
    <t>Organo - ind. Liturgico - DCPL38</t>
  </si>
  <si>
    <t>Pianoforte - DCPL39</t>
  </si>
  <si>
    <t>Pianoforte Jazz - DCPL40</t>
  </si>
  <si>
    <t>Popular Music - DCPL67</t>
  </si>
  <si>
    <t>Saxofono - DCPL41</t>
  </si>
  <si>
    <t>Saxofono Jazz - DCPL42</t>
  </si>
  <si>
    <t>Strumentazione per orchestra di fiati - DCPL43</t>
  </si>
  <si>
    <t>Strumenti a percussione - DCPL44</t>
  </si>
  <si>
    <t>Tastiere elettroniche - DCPL45</t>
  </si>
  <si>
    <t>Tromba - DCPL46</t>
  </si>
  <si>
    <t>Tromba Jazz - DCPL47</t>
  </si>
  <si>
    <t>Tromba rinascimentale e barocca - DCPL48</t>
  </si>
  <si>
    <t>Trombone - DCPL49</t>
  </si>
  <si>
    <t>Trombone Jazz - DCPL50</t>
  </si>
  <si>
    <t>Trombone rinascimentale e barocco - DCPL51</t>
  </si>
  <si>
    <t>Viola - DCPL52</t>
  </si>
  <si>
    <t>Viola da gamba - DCPL53</t>
  </si>
  <si>
    <t>Violino - DCPL54</t>
  </si>
  <si>
    <t>Violino barocco - DCPL55</t>
  </si>
  <si>
    <t>Violino Jazz - DCPL56</t>
  </si>
  <si>
    <t>Violoncello - DCPL57</t>
  </si>
  <si>
    <t>Violoncello barocco - DCPL58</t>
  </si>
  <si>
    <t>Musica sacra in lingua tedesca - DCPL62</t>
  </si>
  <si>
    <t xml:space="preserve">Clarinetto storico - DCPL13 </t>
  </si>
  <si>
    <t>Corno naturale - DCPL20</t>
  </si>
  <si>
    <t>Prepolifonia - DCPL59</t>
  </si>
  <si>
    <t xml:space="preserve">Organo e musica liturgica - DCPL66 </t>
  </si>
  <si>
    <t>Discipline interpretative del jazz, delle musiche improvvisate e audiotattili</t>
  </si>
  <si>
    <t>Cornetto - DCPL18</t>
  </si>
  <si>
    <t>DENOMINAZIONE DEL CORSO CON CODICE</t>
  </si>
  <si>
    <t>CONSERVATORIO di ADRIA (RO) "Antonio Buzzolla"</t>
  </si>
  <si>
    <t>CONSERVATORIO di ALESSANDRIA "Antonio Vivaldi"</t>
  </si>
  <si>
    <t>CONSERVATORIO di AVELLINO "Domenico Cimarosa"</t>
  </si>
  <si>
    <t>CONSERVATORIO di BARI "Niccolò Piccinni"</t>
  </si>
  <si>
    <t>CONSERVATORIO di BENEVENTO "Nicola Sala"</t>
  </si>
  <si>
    <t>CONSERVATORIO di BOLOGNA "Giovan B. Martini"</t>
  </si>
  <si>
    <t>CONSERVATORIO di BOLZANO "Claudio Monteverdi"</t>
  </si>
  <si>
    <t>CONSERVATORIO di BRESCIA "Luca Marenzio"</t>
  </si>
  <si>
    <t>CONSERVATORIO di BRESCIA "Luca Marenzio" - sezione staccata</t>
  </si>
  <si>
    <t>CONSERVATORIO di CAGLIARI "Pierluigi da Palestrina"</t>
  </si>
  <si>
    <t>CONSERVATORIO di CAMPOBASSO "Lorenzo Perosi"</t>
  </si>
  <si>
    <t>CONSERVATORIO di CASTELFRANCO VENETO (TV) "Agostino Steffani"</t>
  </si>
  <si>
    <t>CONSERVATORIO di CESENA (FO) "Bruno Maderna"</t>
  </si>
  <si>
    <t>CONSERVATORIO di COMO "Giuseppe Verdi"</t>
  </si>
  <si>
    <t>CONSERVATORIO di COSENZA "Stanislao Giacomantonio"</t>
  </si>
  <si>
    <t>CONSERVATORIO di CUNEO "G.F. Ghedini"</t>
  </si>
  <si>
    <t>CONSERVATORIO di FERMO (AP) "Giovambattista Pergolesi"</t>
  </si>
  <si>
    <t>CONSERVATORIO di FERRARA "Girolamo Frescobaldi"</t>
  </si>
  <si>
    <t>CONSERVATORIO di FIRENZE "Luigi Cherubini"</t>
  </si>
  <si>
    <t>CONSERVATORIO di FOGGIA "Umberto Giordano"</t>
  </si>
  <si>
    <t>CONSERVATORIO di FOGGIA "Umberto Giordano" - sezione staccata</t>
  </si>
  <si>
    <t>CONSERVATORIO di FROSINONE "Licinio Refice"</t>
  </si>
  <si>
    <t>CONSERVATORIO di GENOVA "Nicolò Paganini"</t>
  </si>
  <si>
    <t>CONSERVATORIO di L'AQUILA "Alfredo Casella"</t>
  </si>
  <si>
    <t>CONSERVATORIO di LA SPEZIA "Giacomo Puccini"</t>
  </si>
  <si>
    <t>CONSERVATORIO di LATINA "Ottorino Respighi"</t>
  </si>
  <si>
    <t>CONSERVATORIO di LECCE "Tito Schipa"</t>
  </si>
  <si>
    <t>CONSERVATORIO di LECCE "Tito Schipa" - sezione staccata</t>
  </si>
  <si>
    <t>CONSERVATORIO di MANTOVA "Lucio Campiani"</t>
  </si>
  <si>
    <t>CONSERVATORIO di MATERA "Egidio R. Duni"</t>
  </si>
  <si>
    <t>CONSERVATORIO di MESSINA "Arcangelo Corelli"</t>
  </si>
  <si>
    <t>CONSERVATORIO di MILANO "Giuseppe Verdi"</t>
  </si>
  <si>
    <t>CONSERVATORIO di MONOPOLI (BA) "Nino Rota"</t>
  </si>
  <si>
    <t>CONSERVATORIO di NAPOLI "S. Pietro a Majella"</t>
  </si>
  <si>
    <t>CONSERVATORIO di NOVARA "Guido Cantelli"</t>
  </si>
  <si>
    <t>CONSERVATORIO di PADOVA "Cesare Pollini"</t>
  </si>
  <si>
    <t>CONSERVATORIO di PALERMO "Vincenzo Bellini"</t>
  </si>
  <si>
    <t>CONSERVATORIO di PARMA "Arrigo Boito"</t>
  </si>
  <si>
    <t>CONSERVATORIO di PERUGIA "Francesco Morlacchi"</t>
  </si>
  <si>
    <t>CONSERVATORIO di PESARO "Gioacchino Rossini"</t>
  </si>
  <si>
    <t>CONSERVATORIO di PESCARA "Luisa d'Annunzio"</t>
  </si>
  <si>
    <t>CONSERVATORIO di PIACENZA "Giuseppe Nicolini"</t>
  </si>
  <si>
    <t>CONSERVATORIO di POTENZA "Gesualdo da Venosa"</t>
  </si>
  <si>
    <t>CONSERVATORIO di REGGIO CALABRIA "Francesco Cilea"</t>
  </si>
  <si>
    <t>CONSERVATORIO di ROMA "Santa Cecilia"</t>
  </si>
  <si>
    <t>CONSERVATORIO di ROVIGO "Francesco Venezze"</t>
  </si>
  <si>
    <t>CONSERVATORIO di SALERNO "G. Martucci"</t>
  </si>
  <si>
    <t>CONSERVATORIO di SASSARI "Luigi Canepa"</t>
  </si>
  <si>
    <t>CONSERVATORIO di TORINO "Giuseppe Verdi"</t>
  </si>
  <si>
    <t>CONSERVATORIO di TRAPANI "Antonio Scontrino"</t>
  </si>
  <si>
    <t>CONSERVATORIO di TRENTO "Francesco A. Bonporti"</t>
  </si>
  <si>
    <t>CONSERVATORIO di TRENTO "Francesco A. Bonporti" - sezione staccata</t>
  </si>
  <si>
    <t>CONSERVATORIO di TRIESTE "Giuseppe Tartini"</t>
  </si>
  <si>
    <t>CONSERVATORIO di UDINE "Jacopo Tomadini"</t>
  </si>
  <si>
    <t>CONSERVATORIO di VENEZIA "Benedetto Marcello" - palazzo pisani</t>
  </si>
  <si>
    <t>CONSERVATORIO di VERONA "E. F. dall'Abaco"</t>
  </si>
  <si>
    <t>CONSERVATORIO di VIBO VALENTIA "Fausto Torrefranca"</t>
  </si>
  <si>
    <t>CONSERVATORIO di VICENZA "Arrigo Pedrollo"</t>
  </si>
  <si>
    <t>NOME DELL'ISTITUZIONE</t>
  </si>
  <si>
    <t>ISSM di AOSTA della Valle d'Aosta</t>
  </si>
  <si>
    <t>ISSM di BERGAMO "Gaetano Donizetti"</t>
  </si>
  <si>
    <t>ISSM di CALTANISSETTA "Vincenzo Bellini"</t>
  </si>
  <si>
    <t>ISSM di CATANIA "Vincenzo Bellini"</t>
  </si>
  <si>
    <t>ISSM di CREMONA "Claudio Monteverdi"</t>
  </si>
  <si>
    <t>ISSM di GALLARATE (VA) "Giacomo Puccini"</t>
  </si>
  <si>
    <t>ISSM di LUCCA "Luigi Boccherini"</t>
  </si>
  <si>
    <t>ISSM di MODENA e CARPI "Orazio Vecchi - Antonio Tonelli"</t>
  </si>
  <si>
    <t>ISSM di NOCERA TERINESE (CZ) "P.I. Tchaikovsky"</t>
  </si>
  <si>
    <t>ISSM di PAVIA "Franco Vittadini"</t>
  </si>
  <si>
    <t>ISSM di RAVENNA "Giuseppe Verdi"</t>
  </si>
  <si>
    <t>ISSM di REGGIO EMILIA E CASTELNOVO NE' MONTI "Achille Peri e Merulo"</t>
  </si>
  <si>
    <t>ISSM di RIBERA (AG) "Arturo Toscanini"</t>
  </si>
  <si>
    <t>ISSM di RIMINI "G. Lettimi"</t>
  </si>
  <si>
    <t>ISSM di SIENA "Rinaldo Franci"</t>
  </si>
  <si>
    <t>ISSM di TARANTO "Giovanni Paisiello"</t>
  </si>
  <si>
    <t>ISSM di TERNI "Giulio Briccialdi"</t>
  </si>
  <si>
    <t>ISSM di TERAMO "Gaetano Braga"</t>
  </si>
  <si>
    <t>Prassi esecutive e repertori</t>
  </si>
  <si>
    <t>Letteratura dello strumento</t>
  </si>
  <si>
    <t>Tecniche di lettura estemporanea</t>
  </si>
  <si>
    <t>Intavolature e loro trascrizione per chitarra</t>
  </si>
  <si>
    <t>Pratica dell’accompagnamento estemporaneo</t>
  </si>
  <si>
    <t>Intavolature e loro trascrizione per mandolino</t>
  </si>
  <si>
    <t>Pratica del basso continuo all’organo</t>
  </si>
  <si>
    <t>Pratica organistica</t>
  </si>
  <si>
    <t>Fondamenti di tecnica e registrazione organistica</t>
  </si>
  <si>
    <t>Canto cristiano medioevale</t>
  </si>
  <si>
    <t>Modalità</t>
  </si>
  <si>
    <t>Metodologia dell’insegnamento vocale</t>
  </si>
  <si>
    <t>Letteratura vocale</t>
  </si>
  <si>
    <t>Fondamenti di storia della vocalità</t>
  </si>
  <si>
    <t>Improvvisazione vocale</t>
  </si>
  <si>
    <t>Letteratura vocale e strumentale</t>
  </si>
  <si>
    <t>Improvvisazione alla voce o allo strumento</t>
  </si>
  <si>
    <t>Pratica dell’accompagnamento e della collaborazione al pianoforte</t>
  </si>
  <si>
    <t>Lettura dello spartito</t>
  </si>
  <si>
    <t>Tecniche di lettura estemporanea e di trasposizione tonale</t>
  </si>
  <si>
    <t>Pratica del repertorio vocale</t>
  </si>
  <si>
    <t>Antropologia della musica</t>
  </si>
  <si>
    <t>Accordature e temperamenti</t>
  </si>
  <si>
    <t>Improvvisazione e ornamentazione allo strumento</t>
  </si>
  <si>
    <t>Intavolature</t>
  </si>
  <si>
    <t>Pratica del basso continuo allo strumento</t>
  </si>
  <si>
    <t>Improvvisazione e ornamentazione vocale</t>
  </si>
  <si>
    <t>Esecuzione e interpretazione della musica elettroacustica</t>
  </si>
  <si>
    <t>Ambienti esecutivi e di controllo per il live electronics</t>
  </si>
  <si>
    <t>Ambienti esecutivi multimodali e interattivi</t>
  </si>
  <si>
    <t>Composizione musicale elettroacustica</t>
  </si>
  <si>
    <t>Analisi della musica elettroacustica</t>
  </si>
  <si>
    <t>Composizione musicale informatica</t>
  </si>
  <si>
    <t>Composizione audiovisiva integrata</t>
  </si>
  <si>
    <t>Acustica musicale</t>
  </si>
  <si>
    <t>Teorie della percezione sonora e musicale, teorie dell’ascolto</t>
  </si>
  <si>
    <t>Acustica degli strumenti musicali</t>
  </si>
  <si>
    <t>Acustica degli spazi musicali</t>
  </si>
  <si>
    <t>Teorie e tecniche della comunicazione audiovisiva e multimediale</t>
  </si>
  <si>
    <t>Musica, media e tecnologie</t>
  </si>
  <si>
    <t>Psicoacustica musicale</t>
  </si>
  <si>
    <t>Elettroacustica</t>
  </si>
  <si>
    <t>Tecnologie e tecniche delle ripresa e della registrazione audio</t>
  </si>
  <si>
    <t>Tecnologie e tecniche dell'amplificazione e dei sistemi di diffusione audio</t>
  </si>
  <si>
    <t>Tecnologie e tecniche del montaggio e della post-produzione audio e audio per video</t>
  </si>
  <si>
    <t>Tecnologie e tecniche del restauro audio</t>
  </si>
  <si>
    <t>Storia delle tecnologie elettroacustiche</t>
  </si>
  <si>
    <t>Campionamento, sintesi ed elaborazione digitale dei suoni</t>
  </si>
  <si>
    <t>Sistemi e linguaggi di programmazione per l’audio e le applicazioni musicali</t>
  </si>
  <si>
    <t>Sistemi, tecnologie, applicazioni e programmazione audio e musicale per internet e per i sistemi di comunicazione mobile</t>
  </si>
  <si>
    <t>Organo e improvvisazione organistica</t>
  </si>
  <si>
    <t>Direzione di gruppi vocali e strumentali</t>
  </si>
  <si>
    <t>Tecniche contrappuntistiche</t>
  </si>
  <si>
    <t>Liturgia</t>
  </si>
  <si>
    <t>Canto gregoriano</t>
  </si>
  <si>
    <t>Innodia</t>
  </si>
  <si>
    <t>Musica d’insieme vocale e repertorio corale</t>
  </si>
  <si>
    <t>Orchestra e repertorio orchestrale</t>
  </si>
  <si>
    <t>Formazione orchestrale</t>
  </si>
  <si>
    <t>Formazione corale</t>
  </si>
  <si>
    <t>Prassi esecutive e repertori d’insieme da camera</t>
  </si>
  <si>
    <t>Musica d’insieme per fiati</t>
  </si>
  <si>
    <t>Prassi esecutive e repertori d’insieme per fiati</t>
  </si>
  <si>
    <t>Musica d’insieme per strumenti ad arco</t>
  </si>
  <si>
    <t>Prassi esecutive e repertori d’insieme per strumenti ad arco</t>
  </si>
  <si>
    <t>Quartetto</t>
  </si>
  <si>
    <t>Prassi esecutive e repertori jazz</t>
  </si>
  <si>
    <t>Interazione creativa in piccola, media e grande formazione</t>
  </si>
  <si>
    <t>Tecniche di realizzazione di specifici assetti ritmo-fonici</t>
  </si>
  <si>
    <t>Musica d’insieme per voci e strumenti antichi</t>
  </si>
  <si>
    <t>Prassi esecutive e repertori d’insieme per voci e strumenti antichi</t>
  </si>
  <si>
    <t>Teoria e tecnica dell’interpretazione scenica</t>
  </si>
  <si>
    <t>Dizione</t>
  </si>
  <si>
    <t>Recitazione</t>
  </si>
  <si>
    <t>Gestualità e movimento scenico</t>
  </si>
  <si>
    <t>Regia del teatro musicale</t>
  </si>
  <si>
    <t>Storia del costume e della scenografia</t>
  </si>
  <si>
    <t>Concertazione e direzione di coro: prassi esecutive e repertori</t>
  </si>
  <si>
    <t>Direzione di gruppi vocali</t>
  </si>
  <si>
    <t>Composizione corale</t>
  </si>
  <si>
    <t>Concertazione e direzione dei repertori sinfonici e del teatro musicale</t>
  </si>
  <si>
    <t>Direzione di gruppi strumentali e vocali</t>
  </si>
  <si>
    <t>Direzione d’orchestra di fiati</t>
  </si>
  <si>
    <t>Composizione</t>
  </si>
  <si>
    <t>Analisi compositiva</t>
  </si>
  <si>
    <t>Elaborazione, trascrizione e arrangiamento</t>
  </si>
  <si>
    <t>Sistemi armonici</t>
  </si>
  <si>
    <t>Forme, sistemi e linguaggi musicali</t>
  </si>
  <si>
    <t>Strumentazione e orchestrazione</t>
  </si>
  <si>
    <t>Tecniche compositive</t>
  </si>
  <si>
    <t>Tecniche dell'improvvisazione</t>
  </si>
  <si>
    <t>Composizione per la musica applicata alle immagini</t>
  </si>
  <si>
    <t>Arrangiamento</t>
  </si>
  <si>
    <t>Composizione per la comunicazione visuale</t>
  </si>
  <si>
    <t>Orchestrazione e arrangiamento</t>
  </si>
  <si>
    <t>Composizione polifonica vocale</t>
  </si>
  <si>
    <t>Tecniche compositive jazz</t>
  </si>
  <si>
    <t>Armonia jazz</t>
  </si>
  <si>
    <t>Forme, sistemi e linguaggi jazz</t>
  </si>
  <si>
    <t>Direzione di orchestra jazz</t>
  </si>
  <si>
    <t>Tecniche di direzione chironomica</t>
  </si>
  <si>
    <t>Tecniche di scrittura e di arrangiamento per vari tipi di ensemble</t>
  </si>
  <si>
    <t>Composizione per orchestra di fiati</t>
  </si>
  <si>
    <t>Tecniche contrappuntistiche per orchestra di fiati</t>
  </si>
  <si>
    <t>Elaborazione, trascrizione e arrangiamento per orchestra di fiati</t>
  </si>
  <si>
    <t>Strumentazione per orchestra di fiati</t>
  </si>
  <si>
    <t>Analisi compositive della musica per orchestra di fiati</t>
  </si>
  <si>
    <t>Biblioteconomia e documentazione musicale</t>
  </si>
  <si>
    <t>Strumenti e metodi della ricerca bibliografica</t>
  </si>
  <si>
    <t>Catalogazione musicale</t>
  </si>
  <si>
    <t>Fondamenti di archivistica musicale</t>
  </si>
  <si>
    <t>Fondamenti di catalogazione musicale</t>
  </si>
  <si>
    <t>Diritto e legislazione sulla tutela del patrimonio bibliografico musicale</t>
  </si>
  <si>
    <t>Storia dei supporti musicali cartacei e non cartacei</t>
  </si>
  <si>
    <t>Etnomusicologia</t>
  </si>
  <si>
    <t>Metodologia della ricerca sul campo</t>
  </si>
  <si>
    <t>Storia delle musiche extraeuropee</t>
  </si>
  <si>
    <t>Teoria e analisi delle forme musicali tradizionali</t>
  </si>
  <si>
    <t>Estetica della musica</t>
  </si>
  <si>
    <t>Filosofia della musica</t>
  </si>
  <si>
    <t>Psicologia della musica</t>
  </si>
  <si>
    <t>Sociologia della musica</t>
  </si>
  <si>
    <t>Iconografia musicale</t>
  </si>
  <si>
    <t>Organologia</t>
  </si>
  <si>
    <t>Metodologia della critica musicale</t>
  </si>
  <si>
    <t>Storia e storiografia della musica</t>
  </si>
  <si>
    <t>Storia delle forme e dei repertori musicali</t>
  </si>
  <si>
    <t>Storia della notazione musicale</t>
  </si>
  <si>
    <t>Paleografia musicale</t>
  </si>
  <si>
    <t>Metodologia della ricerca storico-musicale</t>
  </si>
  <si>
    <t>Storia della teoria e della trattatistica musicale</t>
  </si>
  <si>
    <t>Storia della musica applicata alle immagini</t>
  </si>
  <si>
    <t>Storia della musica elettroacustica</t>
  </si>
  <si>
    <t>Storia del jazz</t>
  </si>
  <si>
    <t>Analisi delle forme compositive e performative del jazz</t>
  </si>
  <si>
    <t>Storia delle musiche afro-americane</t>
  </si>
  <si>
    <t>Storia della popular music</t>
  </si>
  <si>
    <t>Analisi delle forme poetiche</t>
  </si>
  <si>
    <t>Drammaturgia musicale</t>
  </si>
  <si>
    <t>Forme della poesia per musica</t>
  </si>
  <si>
    <t>Letteratura e testi per musica</t>
  </si>
  <si>
    <t>Storia del teatro musicale</t>
  </si>
  <si>
    <t>Tecniche di elaborazione per la poesia per musica</t>
  </si>
  <si>
    <t>Fondamenti di composizione</t>
  </si>
  <si>
    <t>Analisi dei repertori</t>
  </si>
  <si>
    <t>Teorie e tecniche dell’armonia</t>
  </si>
  <si>
    <t>Metodologie dell'analisi</t>
  </si>
  <si>
    <t>Lettura della partitura</t>
  </si>
  <si>
    <t>Trasporto e riduzione al pianoforte</t>
  </si>
  <si>
    <t>Pratica pianistica</t>
  </si>
  <si>
    <t>Tecniche fondamentali di accompagnamento pianistico</t>
  </si>
  <si>
    <t>Tecniche fondamentali di lettura estemporanea e di trasposizione tonale</t>
  </si>
  <si>
    <t>Lettura del repertorio</t>
  </si>
  <si>
    <t>Prepolifonia</t>
  </si>
  <si>
    <t>Canto monodico</t>
  </si>
  <si>
    <t>Semiografia del canto monodico</t>
  </si>
  <si>
    <t>Direzione del canto monodico</t>
  </si>
  <si>
    <t>Prassi esecutive e repertori del basso continuo</t>
  </si>
  <si>
    <t>Teoria del basso continuo</t>
  </si>
  <si>
    <t>Letteratura del basso continuo</t>
  </si>
  <si>
    <t>Tecniche di lettura estemporanea e trasporto</t>
  </si>
  <si>
    <t>Improvvisazione e ornamentazione</t>
  </si>
  <si>
    <t>Fondamenti di concertazione e direzione</t>
  </si>
  <si>
    <t>Pratica e ripetizione del repertorio del canto rinascimentale e barocco</t>
  </si>
  <si>
    <t>Teoria della musica</t>
  </si>
  <si>
    <t>Semiografia musicale</t>
  </si>
  <si>
    <t>Ritmica della musica contemporanea</t>
  </si>
  <si>
    <t>Fondamenti di acustica degli strumenti musicali e della voce</t>
  </si>
  <si>
    <t>Ear training</t>
  </si>
  <si>
    <t>Dizione e recitazione del testo poetico tedesco</t>
  </si>
  <si>
    <t>Prassi esecutive e repertori pop-rock</t>
  </si>
  <si>
    <t>Armonia rock e pop</t>
  </si>
  <si>
    <t>Forme, sistemi e linguaggi rock e pop</t>
  </si>
  <si>
    <t>Diritto e legislazione dello spettacolo dal vivo</t>
  </si>
  <si>
    <t>Contrattualistica dello spettacolo dal vivo</t>
  </si>
  <si>
    <t>Diritto d'autore e royalties</t>
  </si>
  <si>
    <t>Principi generali della comunicazione</t>
  </si>
  <si>
    <t>Comunicazione istituzionale dello spettacolo dal vivo</t>
  </si>
  <si>
    <t>Promozione di eventi culturali e di spettacolo dal vivo</t>
  </si>
  <si>
    <t>La comunicazione pubblicitaria</t>
  </si>
  <si>
    <t>Project Management</t>
  </si>
  <si>
    <t>Gestione di eventi culturali e di spettacolo dal vivo</t>
  </si>
  <si>
    <t>Contabilità, controllo di gestione e business planning</t>
  </si>
  <si>
    <t>Fund raising</t>
  </si>
  <si>
    <t>Marketing culturale e dello spettacolo dal vivo</t>
  </si>
  <si>
    <t>Area disciplinare</t>
  </si>
  <si>
    <t>Codice settore</t>
  </si>
  <si>
    <t>Settore artistico-disciplinare</t>
  </si>
  <si>
    <t>Campi disciplinari</t>
  </si>
  <si>
    <t>Tipologia di insegnamento</t>
  </si>
  <si>
    <t>Ore di lezione</t>
  </si>
  <si>
    <t>Ore di studio</t>
  </si>
  <si>
    <t>Totale ore</t>
  </si>
  <si>
    <t>Rapporto ore/crediti</t>
  </si>
  <si>
    <t>Tipo di valutazione</t>
  </si>
  <si>
    <t>[-]</t>
  </si>
  <si>
    <t>[Vuoto]</t>
  </si>
  <si>
    <t>Dizione per il canto</t>
  </si>
  <si>
    <t>Lingua italiana</t>
  </si>
  <si>
    <t>Letteratura italiana</t>
  </si>
  <si>
    <t>Lingua italiana per stranieri</t>
  </si>
  <si>
    <t>Calcolo della percentuale e delle ore di studio</t>
  </si>
  <si>
    <t>Crediti</t>
  </si>
  <si>
    <t>Ore lezione</t>
  </si>
  <si>
    <t>Percentuale</t>
  </si>
  <si>
    <t>Ore studio</t>
  </si>
  <si>
    <t>Calcolo dei crediti e delle ore di studio</t>
  </si>
  <si>
    <t>Calcolo delle ore di lezione e di studio</t>
  </si>
  <si>
    <t>INDIVIDIALE</t>
  </si>
  <si>
    <t>6%-24%</t>
  </si>
  <si>
    <t>GRUPPO</t>
  </si>
  <si>
    <t>12%-48%</t>
  </si>
  <si>
    <t>COLLETT. TP</t>
  </si>
  <si>
    <t>24%-60%</t>
  </si>
  <si>
    <t>LABORAT.</t>
  </si>
  <si>
    <t>32%-80%</t>
  </si>
  <si>
    <t>Al termine degli studi relativi al Diploma Accademico di primo livello in XXXX, gli studenti devono aver acquisito le conoscenze delle tecniche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È obiettivo formativo del corso anche l’acquisizione di adeguate competenze nel campo dell’informatica musicale nonché quelle relative ad una seconda lingua comunitaria.</t>
  </si>
  <si>
    <t>Analisi compositiva del repertorio corale</t>
  </si>
  <si>
    <t>Composizione polifonica rinascimentale</t>
  </si>
  <si>
    <t>Culture musicali e civiltà europee ed extraeuropee</t>
  </si>
  <si>
    <t>Didattica del canto corale</t>
  </si>
  <si>
    <t>Didattica dell’ascolto</t>
  </si>
  <si>
    <t>Didattica dell’improvvisazione</t>
  </si>
  <si>
    <t>Didattica della composizione</t>
  </si>
  <si>
    <t>Didattica della musica</t>
  </si>
  <si>
    <t>Didattica della musica d’insieme</t>
  </si>
  <si>
    <t>Didattica della storia della musica</t>
  </si>
  <si>
    <t>Direzione e concertazione di coro</t>
  </si>
  <si>
    <t>Elaborazione, trascrizione e arrangiamento per formazioni corali</t>
  </si>
  <si>
    <t>Elementi di composizione e analisi per Didattica della musica</t>
  </si>
  <si>
    <t>Fisiopatologia dell’esecuzione vocale/strumentale</t>
  </si>
  <si>
    <t>Fondamenti di semiologia musicale</t>
  </si>
  <si>
    <t>Fondamenti di sociologia musicale</t>
  </si>
  <si>
    <t>Fondamenti di storia e tecnologia dello strumento</t>
  </si>
  <si>
    <t>Fondamenti di tecnica vocale</t>
  </si>
  <si>
    <t>Gestione delle imprese culturali e di spettacolo dal vivo</t>
  </si>
  <si>
    <t>Improvvisazione agli strumenti</t>
  </si>
  <si>
    <t>Legislazione e normativa del sistema dell'Alta formazione artistica e musicale</t>
  </si>
  <si>
    <t>Legislazione e normativa tributaria e fiscale dello spettacolo dal vivo</t>
  </si>
  <si>
    <t>Legislazione e organizzazione scolastica</t>
  </si>
  <si>
    <t>Letteratura degli strumenti</t>
  </si>
  <si>
    <t>Letteratura del canto jazz</t>
  </si>
  <si>
    <t>Metodologia dell'insegnamento corale</t>
  </si>
  <si>
    <t>Metodologia dell’educazione musicale</t>
  </si>
  <si>
    <t>Metodologia dell’insegnamento strumentale</t>
  </si>
  <si>
    <t>Metodologia di indagine storico-musicale</t>
  </si>
  <si>
    <t>Metodologia generale dell’insegnamento strumentale</t>
  </si>
  <si>
    <t>Movimento espressivo</t>
  </si>
  <si>
    <t>Musica d'insieme per voci e strumenti delle musiche tradizionali</t>
  </si>
  <si>
    <t>Musica d’insieme per Didattica della musica</t>
  </si>
  <si>
    <t>Pedagogia musicale</t>
  </si>
  <si>
    <t>Pianoforte per strumenti e canto jazz</t>
  </si>
  <si>
    <t>Pianoforte storico</t>
  </si>
  <si>
    <t>Prassi di creazione estemporanea nelle culture tradizionali</t>
  </si>
  <si>
    <t>Pratica del basso continuo agli strumenti</t>
  </si>
  <si>
    <t>Pratica dell’accompagnamento estemporaneo (A31/32)</t>
  </si>
  <si>
    <t>Pratica e didattica dell’improvvisazione al pianoforte</t>
  </si>
  <si>
    <t>Pratiche di musica d’insieme</t>
  </si>
  <si>
    <t>Produzione esecutiva di eventi e/o prodotti culturali e di spettacoloi dal vivo</t>
  </si>
  <si>
    <t>Progettazione di eventi e/o prodotti culturali e di spettacolo dal vivo</t>
  </si>
  <si>
    <t>Psicologia musicale</t>
  </si>
  <si>
    <t>Repertorio corale</t>
  </si>
  <si>
    <t>Repertorio per ensemble strumentali</t>
  </si>
  <si>
    <t>Storia della musica per Didattica della musica</t>
  </si>
  <si>
    <t>Storia della vocalità jazz</t>
  </si>
  <si>
    <t>Strumenti e canto delle tradizioni musicali extraeuropee</t>
  </si>
  <si>
    <t>Studio dei sistemi  musicali delle culture tradizionali</t>
  </si>
  <si>
    <t>Tecniche compositive modali</t>
  </si>
  <si>
    <t>Tecniche compositive pop rock</t>
  </si>
  <si>
    <t>Tecniche di arrangiamento e trascrizione</t>
  </si>
  <si>
    <t>Tecniche di espressione e consapevolezza corporea</t>
  </si>
  <si>
    <t>Tecniche di strumentazione</t>
  </si>
  <si>
    <t>Tecniche e pianificazione della comunicazione</t>
  </si>
  <si>
    <t>Tecniche e strategie di comunicazione multimediale</t>
  </si>
  <si>
    <t>Ufficio stampa e pubbliche relazioni</t>
  </si>
  <si>
    <t>Metodologie di armonizzazione e trasposizione al pianoforte</t>
  </si>
  <si>
    <t>Etno-organologia</t>
  </si>
  <si>
    <t>Pratica della lettura vocale e pianistica per Didattica della musica</t>
  </si>
  <si>
    <t>Tecniche dell'organizzazione e della gestione del team</t>
  </si>
  <si>
    <t>TOT CFA I anno</t>
  </si>
  <si>
    <t>TOT  ore di lezione I anno</t>
  </si>
  <si>
    <t>TOT Esami I anno</t>
  </si>
  <si>
    <t>TOT CFA II anno</t>
  </si>
  <si>
    <t>TOT  ore di lezione II anno</t>
  </si>
  <si>
    <t>TOT Esami II anno</t>
  </si>
  <si>
    <t>TOT CFA III anno</t>
  </si>
  <si>
    <t>TOT  ore di lezione III anno</t>
  </si>
  <si>
    <t>TOT Esami III anno</t>
  </si>
  <si>
    <t>PROVA FINALE</t>
  </si>
  <si>
    <t>TERZO ANNO</t>
  </si>
  <si>
    <t>Controllo range ore-crediti DM 154/2009</t>
  </si>
  <si>
    <t xml:space="preserve">TOTALE CFA </t>
  </si>
  <si>
    <t xml:space="preserve">TOTALE  ore di lezione </t>
  </si>
  <si>
    <t>TOTALE esami</t>
  </si>
  <si>
    <t>Discipline dell'organizzazione e della comunicazione dello spettacolo</t>
  </si>
  <si>
    <t>CLARINETTO (+basso)</t>
  </si>
  <si>
    <t>MUSICA VOCALE DA CAMERA (+ Lied e oratorio)</t>
  </si>
  <si>
    <t>ETNOMUSICOLOGIA (+ tradizioni musicali extraeuropee)</t>
  </si>
  <si>
    <t>MUSICA DA CAMERA (+ indirizzi cameristici)</t>
  </si>
  <si>
    <t>Aree automatiche</t>
  </si>
  <si>
    <t>Codice SAD automatico</t>
  </si>
  <si>
    <t>Conmtrollo LI</t>
  </si>
  <si>
    <t>Controllo LG</t>
  </si>
  <si>
    <t>Controllo LC</t>
  </si>
  <si>
    <t>Controllo LA</t>
  </si>
  <si>
    <t>CONTROLLO TIPOLOGIA LEZIONE</t>
  </si>
  <si>
    <t>Dicipline teorico- analitico- pratiche</t>
  </si>
  <si>
    <t>Discipline interpretative d'insieme</t>
  </si>
  <si>
    <t>Discipline interpretative e d'insieme</t>
  </si>
  <si>
    <t xml:space="preserve">Il corso offre allo studente possibilità d'impiego nei seguenti ambiti:- strumentista solista- strumentista in gruppi da camera - strumentista in formazioni orchestrali - strumentista in formazioni orchestrali per il teatro musicale </t>
  </si>
  <si>
    <t>Dicipline interpretative della musica antica</t>
  </si>
  <si>
    <t>Prassi esecutive e repertori I</t>
  </si>
  <si>
    <t>BIBLIOGRAFIA E BIBLIOTECONOMIA MUSICALE</t>
  </si>
  <si>
    <t xml:space="preserve">Strumenti e metodi della ricerca bibliografica </t>
  </si>
  <si>
    <t>Prassi esecutive e repertori II</t>
  </si>
  <si>
    <t>Storia e storiografia della musica II</t>
  </si>
  <si>
    <t>Prassi esecutive e repertori del basso continuo II</t>
  </si>
  <si>
    <t>Prassi esecutive e repertori III</t>
  </si>
  <si>
    <t xml:space="preserve"> CODC/01</t>
  </si>
  <si>
    <t xml:space="preserve">COMPOSIZIONE </t>
  </si>
  <si>
    <t>Discipline intrepretative della musica antica</t>
  </si>
  <si>
    <t>VIOLA DA GAMBA - DCPL53</t>
  </si>
  <si>
    <t>Musica d'insieme per voci e strumenti antichi I</t>
  </si>
  <si>
    <t>Musica d’insieme per voci e strumenti antichi II</t>
  </si>
  <si>
    <t xml:space="preserve">Discipline compositive </t>
  </si>
  <si>
    <t>Prassi esecutive e repertori del basso continuo III</t>
  </si>
  <si>
    <t>Musica d'insieme per voci e strumenti antichi</t>
  </si>
  <si>
    <t>Al termine degli studi relativi al Diploma Accademico di primo livello in Viola da gamba,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propriospecifico indirizzo. Inoltre, con riferimento alla specificità dei singoli corsi, lo studente dovrà possedere adeguate competenze riferite all'ambito dell'improvvisazione e all'ornamentazion. E' obiettivo formativo del corso anche l'acquisizione di adeguate competenze nel campo dell'informatica musicale nonchè quelle relative ad una seconda lingua comunitaria.</t>
  </si>
  <si>
    <t xml:space="preserve">Improvvisazione e ornamentazione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</si>
</sst>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family val="0"/>
    </font>
    <font>
      <sz val="12"/>
      <color indexed="8"/>
      <name val="Calibri"/>
      <family val="2"/>
    </font>
    <font>
      <sz val="10"/>
      <name val="Times New Roman"/>
      <family val="1"/>
    </font>
    <font>
      <i/>
      <sz val="10"/>
      <name val="Times New Roman"/>
      <family val="1"/>
    </font>
    <font>
      <b/>
      <sz val="10"/>
      <name val="Arial"/>
      <family val="2"/>
    </font>
    <font>
      <b/>
      <sz val="13"/>
      <name val="Arial"/>
      <family val="0"/>
    </font>
    <font>
      <sz val="12"/>
      <name val="Arial"/>
      <family val="2"/>
    </font>
    <font>
      <sz val="8"/>
      <name val="Arial"/>
      <family val="0"/>
    </font>
    <font>
      <b/>
      <sz val="10"/>
      <name val="Times New Roman"/>
      <family val="0"/>
    </font>
    <font>
      <b/>
      <sz val="14"/>
      <name val="Times New Roman"/>
      <family val="0"/>
    </font>
    <font>
      <b/>
      <sz val="12"/>
      <name val="Arial"/>
      <family val="2"/>
    </font>
    <font>
      <b/>
      <sz val="12"/>
      <name val="Times New Roman"/>
      <family val="0"/>
    </font>
    <font>
      <sz val="8"/>
      <name val="Times New Roman"/>
      <family val="0"/>
    </font>
    <font>
      <sz val="9"/>
      <name val="Times New Roman"/>
      <family val="0"/>
    </font>
    <font>
      <sz val="11"/>
      <name val="Times New Roman"/>
      <family val="1"/>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53"/>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2"/>
      <name val="Calibri"/>
      <family val="0"/>
    </font>
    <font>
      <b/>
      <sz val="13"/>
      <color indexed="63"/>
      <name val="Trebuchet MS"/>
      <family val="0"/>
    </font>
    <font>
      <b/>
      <sz val="13"/>
      <name val="Calibri"/>
      <family val="0"/>
    </font>
    <font>
      <b/>
      <sz val="13"/>
      <color indexed="8"/>
      <name val="Calibri"/>
      <family val="2"/>
    </font>
    <font>
      <b/>
      <sz val="13"/>
      <color indexed="53"/>
      <name val="Calibri"/>
      <family val="0"/>
    </font>
    <font>
      <i/>
      <sz val="12"/>
      <name val="Calibri"/>
      <family val="0"/>
    </font>
    <font>
      <sz val="12"/>
      <color indexed="8"/>
      <name val="Arial"/>
      <family val="0"/>
    </font>
    <font>
      <b/>
      <sz val="12"/>
      <color indexed="53"/>
      <name val="Arial"/>
      <family val="2"/>
    </font>
    <font>
      <sz val="11"/>
      <color indexed="53"/>
      <name val="Times New Roman"/>
      <family val="1"/>
    </font>
    <font>
      <sz val="12"/>
      <color indexed="53"/>
      <name val="Arial"/>
      <family val="0"/>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3"/>
      <color rgb="FF1A1A1A"/>
      <name val="Trebuchet MS"/>
      <family val="0"/>
    </font>
    <font>
      <b/>
      <sz val="13"/>
      <color theme="1"/>
      <name val="Calibri"/>
      <family val="2"/>
    </font>
    <font>
      <b/>
      <sz val="13"/>
      <color rgb="FFFF0000"/>
      <name val="Calibri"/>
      <family val="0"/>
    </font>
    <font>
      <sz val="12"/>
      <color theme="1"/>
      <name val="Arial"/>
      <family val="0"/>
    </font>
    <font>
      <b/>
      <sz val="12"/>
      <color rgb="FFFF0000"/>
      <name val="Arial"/>
      <family val="2"/>
    </font>
    <font>
      <sz val="11"/>
      <color rgb="FFFF0000"/>
      <name val="Times New Roman"/>
      <family val="1"/>
    </font>
    <font>
      <sz val="12"/>
      <color rgb="FFFF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medium"/>
    </border>
    <border>
      <left style="medium"/>
      <right style="thin"/>
      <top style="medium"/>
      <bottom style="mediu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thin"/>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9">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Border="1" applyAlignment="1">
      <alignment horizontal="center"/>
    </xf>
    <xf numFmtId="0" fontId="0" fillId="0" borderId="10" xfId="0" applyBorder="1" applyAlignment="1">
      <alignment horizontal="left" vertical="top"/>
    </xf>
    <xf numFmtId="3" fontId="31" fillId="0" borderId="10" xfId="0" applyNumberFormat="1" applyFont="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31" fillId="0" borderId="10" xfId="0" applyFont="1" applyBorder="1" applyAlignment="1">
      <alignment horizontal="left" vertical="top"/>
    </xf>
    <xf numFmtId="3" fontId="31" fillId="0" borderId="10" xfId="0" applyNumberFormat="1" applyFont="1" applyFill="1" applyBorder="1" applyAlignment="1">
      <alignment horizontal="left" vertical="top" wrapText="1"/>
    </xf>
    <xf numFmtId="0" fontId="31" fillId="0" borderId="10" xfId="0" applyFont="1" applyBorder="1" applyAlignment="1">
      <alignment horizontal="left" vertical="top" wrapText="1"/>
    </xf>
    <xf numFmtId="0" fontId="58" fillId="0" borderId="0" xfId="0" applyFont="1" applyAlignment="1">
      <alignment/>
    </xf>
    <xf numFmtId="0" fontId="4" fillId="0" borderId="11" xfId="0" applyFont="1" applyBorder="1" applyAlignment="1">
      <alignment horizontal="left" vertical="top"/>
    </xf>
    <xf numFmtId="0" fontId="4" fillId="0" borderId="10" xfId="0" applyFont="1" applyBorder="1" applyAlignment="1">
      <alignment horizontal="left" vertical="top"/>
    </xf>
    <xf numFmtId="0" fontId="5" fillId="0" borderId="10" xfId="0" applyFont="1" applyFill="1" applyBorder="1" applyAlignment="1">
      <alignment horizontal="left" vertical="top"/>
    </xf>
    <xf numFmtId="0" fontId="33" fillId="0" borderId="10" xfId="0" applyFont="1" applyFill="1" applyBorder="1" applyAlignment="1">
      <alignment vertical="top"/>
    </xf>
    <xf numFmtId="0" fontId="59" fillId="0" borderId="10" xfId="0" applyFont="1" applyFill="1" applyBorder="1" applyAlignment="1">
      <alignment vertical="top"/>
    </xf>
    <xf numFmtId="0" fontId="60" fillId="0" borderId="10" xfId="0" applyFont="1" applyFill="1" applyBorder="1" applyAlignment="1">
      <alignment vertical="top"/>
    </xf>
    <xf numFmtId="0" fontId="5" fillId="0" borderId="0" xfId="0" applyFont="1" applyBorder="1" applyAlignment="1">
      <alignment horizontal="left" vertical="top"/>
    </xf>
    <xf numFmtId="0" fontId="2" fillId="0" borderId="0" xfId="0" applyFont="1" applyFill="1" applyBorder="1" applyAlignment="1">
      <alignment horizontal="center" wrapText="1"/>
    </xf>
    <xf numFmtId="0" fontId="6" fillId="0" borderId="10" xfId="0" applyFont="1" applyBorder="1" applyAlignment="1">
      <alignment horizontal="left" vertical="top"/>
    </xf>
    <xf numFmtId="10" fontId="2" fillId="0" borderId="0" xfId="0" applyNumberFormat="1" applyFont="1" applyFill="1" applyBorder="1" applyAlignment="1">
      <alignment horizontal="center"/>
    </xf>
    <xf numFmtId="10" fontId="2" fillId="0" borderId="0" xfId="0" applyNumberFormat="1" applyFont="1" applyFill="1" applyAlignment="1">
      <alignment horizontal="center"/>
    </xf>
    <xf numFmtId="0" fontId="0" fillId="0" borderId="10" xfId="0" applyBorder="1" applyAlignment="1">
      <alignment/>
    </xf>
    <xf numFmtId="9" fontId="0" fillId="0" borderId="10" xfId="0" applyNumberFormat="1" applyBorder="1" applyAlignment="1">
      <alignment/>
    </xf>
    <xf numFmtId="0" fontId="2" fillId="33" borderId="12" xfId="0" applyFont="1" applyFill="1" applyBorder="1" applyAlignment="1">
      <alignment horizontal="center" vertical="center" textRotation="90" wrapText="1"/>
    </xf>
    <xf numFmtId="10" fontId="2" fillId="33" borderId="12" xfId="0" applyNumberFormat="1" applyFont="1" applyFill="1" applyBorder="1" applyAlignment="1">
      <alignment horizontal="center" vertical="center" textRotation="90" wrapText="1"/>
    </xf>
    <xf numFmtId="0" fontId="8" fillId="0" borderId="13" xfId="0" applyFont="1" applyFill="1" applyBorder="1" applyAlignment="1">
      <alignment horizontal="left" vertical="center" wrapText="1"/>
    </xf>
    <xf numFmtId="0" fontId="36" fillId="0" borderId="10" xfId="0" applyFont="1" applyBorder="1" applyAlignment="1">
      <alignment horizontal="left" vertical="top"/>
    </xf>
    <xf numFmtId="0" fontId="2" fillId="0" borderId="0" xfId="0" applyFont="1" applyFill="1" applyAlignment="1">
      <alignment vertical="center"/>
    </xf>
    <xf numFmtId="0" fontId="2" fillId="0" borderId="14" xfId="0" applyFont="1" applyFill="1" applyBorder="1" applyAlignment="1">
      <alignment horizontal="center"/>
    </xf>
    <xf numFmtId="0" fontId="2" fillId="33" borderId="15" xfId="0" applyFont="1" applyFill="1" applyBorder="1" applyAlignment="1">
      <alignment horizontal="center" vertical="center" textRotation="90" wrapText="1"/>
    </xf>
    <xf numFmtId="0" fontId="6" fillId="0" borderId="0" xfId="0" applyFont="1" applyBorder="1" applyAlignment="1">
      <alignment/>
    </xf>
    <xf numFmtId="10" fontId="6" fillId="0" borderId="0" xfId="0" applyNumberFormat="1" applyFont="1" applyBorder="1" applyAlignment="1">
      <alignment/>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172" fontId="0" fillId="34" borderId="10" xfId="0" applyNumberFormat="1" applyFill="1" applyBorder="1" applyAlignment="1">
      <alignment/>
    </xf>
    <xf numFmtId="0" fontId="0" fillId="3" borderId="10" xfId="0" applyFill="1" applyBorder="1" applyAlignment="1">
      <alignment/>
    </xf>
    <xf numFmtId="1" fontId="0" fillId="0" borderId="10" xfId="0" applyNumberFormat="1" applyBorder="1" applyAlignment="1">
      <alignment/>
    </xf>
    <xf numFmtId="9" fontId="0" fillId="34" borderId="10" xfId="0" applyNumberFormat="1" applyFill="1" applyBorder="1" applyAlignment="1">
      <alignment/>
    </xf>
    <xf numFmtId="1" fontId="0" fillId="3" borderId="10" xfId="0" applyNumberFormat="1" applyFill="1" applyBorder="1" applyAlignment="1">
      <alignment/>
    </xf>
    <xf numFmtId="0" fontId="0" fillId="34" borderId="10" xfId="0" applyFill="1" applyBorder="1" applyAlignment="1">
      <alignment/>
    </xf>
    <xf numFmtId="172" fontId="0" fillId="3" borderId="10" xfId="0" applyNumberFormat="1" applyFill="1" applyBorder="1" applyAlignment="1">
      <alignment/>
    </xf>
    <xf numFmtId="1" fontId="0" fillId="34" borderId="10" xfId="0" applyNumberFormat="1" applyFill="1" applyBorder="1" applyAlignment="1">
      <alignment/>
    </xf>
    <xf numFmtId="172" fontId="0" fillId="35" borderId="10" xfId="0" applyNumberFormat="1" applyFill="1" applyBorder="1" applyAlignment="1">
      <alignment/>
    </xf>
    <xf numFmtId="172" fontId="0" fillId="0" borderId="0" xfId="0" applyNumberFormat="1" applyAlignment="1">
      <alignment/>
    </xf>
    <xf numFmtId="0" fontId="0" fillId="36" borderId="10" xfId="0" applyFill="1" applyBorder="1" applyAlignment="1">
      <alignment/>
    </xf>
    <xf numFmtId="0" fontId="8" fillId="0" borderId="19" xfId="0" applyFont="1" applyFill="1" applyBorder="1" applyAlignment="1">
      <alignment horizontal="left" vertical="center" wrapText="1"/>
    </xf>
    <xf numFmtId="0" fontId="12" fillId="0" borderId="0" xfId="0" applyFont="1" applyAlignment="1">
      <alignment horizontal="justify" vertical="center"/>
    </xf>
    <xf numFmtId="0" fontId="13" fillId="0" borderId="0" xfId="0" applyFont="1" applyAlignment="1">
      <alignment horizontal="left" vertical="top" wrapText="1"/>
    </xf>
    <xf numFmtId="0" fontId="61" fillId="0" borderId="0" xfId="0" applyFont="1" applyFill="1" applyBorder="1" applyAlignment="1">
      <alignment vertical="top" wrapText="1"/>
    </xf>
    <xf numFmtId="10" fontId="0" fillId="0" borderId="16" xfId="0" applyNumberFormat="1" applyFont="1" applyBorder="1" applyAlignment="1">
      <alignment horizontal="center" vertical="center" wrapText="1"/>
    </xf>
    <xf numFmtId="10" fontId="0" fillId="0" borderId="16" xfId="0" applyNumberFormat="1" applyFont="1" applyBorder="1" applyAlignment="1">
      <alignment horizontal="center" vertical="center"/>
    </xf>
    <xf numFmtId="10" fontId="6" fillId="0" borderId="16" xfId="0" applyNumberFormat="1" applyFont="1" applyBorder="1" applyAlignment="1">
      <alignment horizontal="center" vertical="center"/>
    </xf>
    <xf numFmtId="0" fontId="62" fillId="0" borderId="0" xfId="0" applyFont="1" applyFill="1" applyAlignment="1">
      <alignment horizontal="right" vertical="center" wrapText="1"/>
    </xf>
    <xf numFmtId="0" fontId="62" fillId="0"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xf>
    <xf numFmtId="0" fontId="2" fillId="0" borderId="10" xfId="0" applyFont="1" applyFill="1" applyBorder="1" applyAlignment="1">
      <alignment/>
    </xf>
    <xf numFmtId="0" fontId="6" fillId="37" borderId="17"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18" xfId="0" applyFont="1" applyFill="1" applyBorder="1" applyAlignment="1">
      <alignment horizontal="center" vertical="center"/>
    </xf>
    <xf numFmtId="9" fontId="6" fillId="37" borderId="17" xfId="0" applyNumberFormat="1" applyFont="1" applyFill="1" applyBorder="1" applyAlignment="1">
      <alignment horizontal="center" vertical="center"/>
    </xf>
    <xf numFmtId="9" fontId="6" fillId="37" borderId="10" xfId="0" applyNumberFormat="1" applyFont="1" applyFill="1" applyBorder="1" applyAlignment="1">
      <alignment horizontal="center" vertical="center"/>
    </xf>
    <xf numFmtId="9" fontId="6" fillId="37" borderId="18" xfId="0" applyNumberFormat="1" applyFont="1" applyFill="1" applyBorder="1" applyAlignment="1">
      <alignment horizontal="center" vertical="center"/>
    </xf>
    <xf numFmtId="0" fontId="0" fillId="0" borderId="21" xfId="0" applyFont="1" applyBorder="1" applyAlignment="1">
      <alignment horizontal="left" vertical="center" wrapText="1"/>
    </xf>
    <xf numFmtId="0" fontId="6" fillId="0" borderId="21" xfId="0" applyFont="1" applyBorder="1" applyAlignment="1">
      <alignment horizontal="center" vertical="center"/>
    </xf>
    <xf numFmtId="0" fontId="10" fillId="37" borderId="15" xfId="0" applyFont="1" applyFill="1" applyBorder="1" applyAlignment="1">
      <alignment horizontal="center" vertical="center"/>
    </xf>
    <xf numFmtId="0" fontId="10" fillId="37" borderId="22" xfId="0" applyFont="1" applyFill="1" applyBorder="1" applyAlignment="1">
      <alignment/>
    </xf>
    <xf numFmtId="0" fontId="6" fillId="37" borderId="16" xfId="0" applyFont="1" applyFill="1" applyBorder="1" applyAlignment="1">
      <alignment horizontal="center" vertical="center"/>
    </xf>
    <xf numFmtId="0" fontId="6" fillId="37" borderId="0" xfId="0" applyFont="1" applyFill="1" applyBorder="1" applyAlignment="1">
      <alignment/>
    </xf>
    <xf numFmtId="0" fontId="64" fillId="0" borderId="0" xfId="0" applyFont="1" applyFill="1" applyAlignment="1">
      <alignment horizontal="right" vertical="center" wrapText="1"/>
    </xf>
    <xf numFmtId="0" fontId="2" fillId="0" borderId="0" xfId="0" applyFont="1" applyFill="1" applyAlignment="1">
      <alignment horizontal="center" vertical="center"/>
    </xf>
    <xf numFmtId="0" fontId="9" fillId="0" borderId="0" xfId="0" applyFont="1" applyFill="1" applyBorder="1" applyAlignment="1">
      <alignment horizontal="center" vertical="center"/>
    </xf>
    <xf numFmtId="0" fontId="10"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6" fillId="0" borderId="0" xfId="0" applyFont="1" applyAlignment="1">
      <alignment horizontal="center" vertical="center"/>
    </xf>
    <xf numFmtId="0" fontId="0" fillId="37" borderId="17"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8" fillId="0" borderId="23"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0" fillId="37" borderId="24" xfId="0" applyFont="1" applyFill="1" applyBorder="1" applyAlignment="1">
      <alignment horizontal="center" vertical="center"/>
    </xf>
    <xf numFmtId="0" fontId="10" fillId="37" borderId="25" xfId="0" applyFont="1" applyFill="1" applyBorder="1" applyAlignment="1">
      <alignment horizontal="center" vertical="center"/>
    </xf>
    <xf numFmtId="0" fontId="10" fillId="37" borderId="26" xfId="0" applyFont="1" applyFill="1" applyBorder="1" applyAlignment="1">
      <alignment horizontal="center" vertical="center"/>
    </xf>
    <xf numFmtId="0" fontId="10" fillId="37" borderId="27" xfId="0" applyFont="1" applyFill="1" applyBorder="1" applyAlignment="1">
      <alignment horizontal="center" vertical="center"/>
    </xf>
    <xf numFmtId="0" fontId="10" fillId="37" borderId="28" xfId="0" applyFont="1" applyFill="1" applyBorder="1" applyAlignment="1">
      <alignment horizontal="center" vertical="center"/>
    </xf>
    <xf numFmtId="0" fontId="10" fillId="37" borderId="15" xfId="0" applyFont="1" applyFill="1" applyBorder="1" applyAlignment="1">
      <alignment horizontal="center" vertical="center"/>
    </xf>
    <xf numFmtId="0" fontId="8" fillId="0" borderId="2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9" fillId="0" borderId="0" xfId="0" applyFont="1" applyFill="1" applyBorder="1" applyAlignment="1">
      <alignment horizontal="center" vertical="center"/>
    </xf>
    <xf numFmtId="0" fontId="6" fillId="37" borderId="35" xfId="0" applyFont="1" applyFill="1" applyBorder="1" applyAlignment="1">
      <alignment horizontal="center" vertical="center"/>
    </xf>
    <xf numFmtId="0" fontId="6" fillId="37" borderId="16" xfId="0" applyFont="1" applyFill="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9" fontId="6" fillId="0" borderId="35" xfId="0" applyNumberFormat="1" applyFont="1" applyBorder="1" applyAlignment="1">
      <alignment horizontal="center" vertical="center"/>
    </xf>
    <xf numFmtId="9" fontId="6" fillId="0" borderId="16" xfId="0" applyNumberFormat="1" applyFont="1" applyBorder="1" applyAlignment="1">
      <alignment horizontal="center" vertical="center"/>
    </xf>
    <xf numFmtId="0" fontId="6" fillId="0" borderId="36" xfId="0" applyFont="1" applyBorder="1" applyAlignment="1">
      <alignment horizontal="center" vertical="center"/>
    </xf>
    <xf numFmtId="0" fontId="64" fillId="0" borderId="35" xfId="0" applyFont="1" applyFill="1" applyBorder="1" applyAlignment="1">
      <alignment horizontal="center" vertical="center"/>
    </xf>
    <xf numFmtId="0" fontId="64" fillId="0" borderId="21"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36" xfId="0" applyFont="1" applyBorder="1" applyAlignment="1">
      <alignment vertical="center"/>
    </xf>
    <xf numFmtId="0" fontId="6" fillId="0" borderId="16" xfId="0" applyFont="1" applyBorder="1" applyAlignment="1">
      <alignment vertical="center"/>
    </xf>
    <xf numFmtId="0" fontId="0" fillId="0" borderId="36" xfId="0" applyFont="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left" vertical="center"/>
    </xf>
    <xf numFmtId="0" fontId="0" fillId="0" borderId="16" xfId="0" applyFont="1" applyBorder="1" applyAlignment="1">
      <alignment horizontal="left" vertical="center"/>
    </xf>
    <xf numFmtId="0" fontId="0" fillId="0" borderId="36" xfId="0" applyFont="1" applyBorder="1" applyAlignment="1">
      <alignment horizontal="left" vertical="center" wrapText="1"/>
    </xf>
    <xf numFmtId="0" fontId="0" fillId="0" borderId="16"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5" fillId="36" borderId="10"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3"/>
  <sheetViews>
    <sheetView zoomScale="92" zoomScaleNormal="92" zoomScalePageLayoutView="0" workbookViewId="0" topLeftCell="A19">
      <selection activeCell="H29" sqref="H29:K30"/>
    </sheetView>
  </sheetViews>
  <sheetFormatPr defaultColWidth="11.421875" defaultRowHeight="36" customHeight="1"/>
  <cols>
    <col min="1" max="1" width="21.28125" style="1" customWidth="1"/>
    <col min="2" max="2" width="36.7109375" style="1" customWidth="1"/>
    <col min="3" max="3" width="17.57421875" style="86"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1" width="20.00390625" style="94" hidden="1" customWidth="1"/>
    <col min="22" max="23" width="0" style="86" hidden="1" customWidth="1"/>
    <col min="24" max="16384" width="11.421875" style="3" customWidth="1"/>
  </cols>
  <sheetData>
    <row r="1" spans="1:13" ht="25.5" customHeight="1">
      <c r="A1" s="119" t="s">
        <v>388</v>
      </c>
      <c r="B1" s="119"/>
      <c r="C1" s="119"/>
      <c r="D1" s="119"/>
      <c r="E1" s="119"/>
      <c r="F1" s="119"/>
      <c r="G1" s="119"/>
      <c r="H1" s="119"/>
      <c r="I1" s="119"/>
      <c r="J1" s="119"/>
      <c r="K1" s="119"/>
      <c r="L1" s="119"/>
      <c r="M1" s="119"/>
    </row>
    <row r="2" spans="1:23" s="30" customFormat="1" ht="28.5" customHeight="1" thickBot="1">
      <c r="A2" s="119" t="s">
        <v>723</v>
      </c>
      <c r="B2" s="119"/>
      <c r="C2" s="119"/>
      <c r="D2" s="119"/>
      <c r="E2" s="119"/>
      <c r="F2" s="119"/>
      <c r="G2" s="119"/>
      <c r="H2" s="119"/>
      <c r="I2" s="119"/>
      <c r="J2" s="119"/>
      <c r="K2" s="119"/>
      <c r="L2" s="119"/>
      <c r="M2" s="119"/>
      <c r="U2" s="95"/>
      <c r="V2" s="86"/>
      <c r="W2" s="86"/>
    </row>
    <row r="3" spans="1:13" ht="111" customHeight="1" thickBot="1">
      <c r="A3" s="28" t="s">
        <v>0</v>
      </c>
      <c r="B3" s="120" t="s">
        <v>729</v>
      </c>
      <c r="C3" s="121"/>
      <c r="D3" s="121"/>
      <c r="E3" s="121"/>
      <c r="F3" s="121"/>
      <c r="G3" s="121"/>
      <c r="H3" s="121"/>
      <c r="I3" s="121"/>
      <c r="J3" s="121"/>
      <c r="K3" s="121"/>
      <c r="L3" s="121"/>
      <c r="M3" s="122"/>
    </row>
    <row r="4" spans="1:13" ht="70.5" customHeight="1" thickBot="1">
      <c r="A4" s="28" t="s">
        <v>1</v>
      </c>
      <c r="B4" s="123" t="s">
        <v>711</v>
      </c>
      <c r="C4" s="124"/>
      <c r="D4" s="124"/>
      <c r="E4" s="124"/>
      <c r="F4" s="124"/>
      <c r="G4" s="124"/>
      <c r="H4" s="124"/>
      <c r="I4" s="124"/>
      <c r="J4" s="124"/>
      <c r="K4" s="124"/>
      <c r="L4" s="124"/>
      <c r="M4" s="125"/>
    </row>
    <row r="5" spans="1:13" ht="12.75">
      <c r="A5" s="4"/>
      <c r="B5" s="4"/>
      <c r="C5" s="90"/>
      <c r="D5" s="4"/>
      <c r="E5" s="20"/>
      <c r="F5" s="4"/>
      <c r="G5" s="4"/>
      <c r="H5" s="4"/>
      <c r="I5" s="4"/>
      <c r="J5" s="4"/>
      <c r="K5" s="22"/>
      <c r="L5" s="4"/>
      <c r="M5" s="4"/>
    </row>
    <row r="6" spans="1:13" ht="18.75">
      <c r="A6" s="126" t="s">
        <v>2</v>
      </c>
      <c r="B6" s="126"/>
      <c r="C6" s="126"/>
      <c r="D6" s="126"/>
      <c r="E6" s="126"/>
      <c r="F6" s="126"/>
      <c r="G6" s="126"/>
      <c r="H6" s="126"/>
      <c r="I6" s="126"/>
      <c r="J6" s="126"/>
      <c r="K6" s="126"/>
      <c r="L6" s="126"/>
      <c r="M6" s="126"/>
    </row>
    <row r="7" spans="1:13" ht="11.25" customHeight="1" thickBot="1">
      <c r="A7" s="31"/>
      <c r="B7" s="4"/>
      <c r="C7" s="90"/>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93" t="s">
        <v>701</v>
      </c>
      <c r="V8" s="105" t="s">
        <v>702</v>
      </c>
      <c r="W8" s="105" t="s">
        <v>702</v>
      </c>
    </row>
    <row r="9" spans="1:23" ht="27.75" customHeight="1">
      <c r="A9" s="108" t="s">
        <v>6</v>
      </c>
      <c r="B9" s="97" t="s">
        <v>708</v>
      </c>
      <c r="C9" s="101" t="s">
        <v>7</v>
      </c>
      <c r="D9" s="40" t="s">
        <v>249</v>
      </c>
      <c r="E9" s="39" t="s">
        <v>567</v>
      </c>
      <c r="F9" s="36" t="s">
        <v>8</v>
      </c>
      <c r="G9" s="36">
        <v>18</v>
      </c>
      <c r="H9" s="73">
        <f>J9*25-G9</f>
        <v>32</v>
      </c>
      <c r="I9" s="73">
        <f>J9*25</f>
        <v>50</v>
      </c>
      <c r="J9" s="36">
        <v>2</v>
      </c>
      <c r="K9" s="76">
        <f>(100*G9)/(J9*25)/100</f>
        <v>0.36</v>
      </c>
      <c r="L9" s="36" t="s">
        <v>13</v>
      </c>
      <c r="M9" s="110">
        <f>SUM(J9:J14)</f>
        <v>18</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16"/>
      <c r="B10" s="98" t="s">
        <v>708</v>
      </c>
      <c r="C10" s="102" t="s">
        <v>7</v>
      </c>
      <c r="D10" s="40" t="s">
        <v>249</v>
      </c>
      <c r="E10" s="40" t="s">
        <v>570</v>
      </c>
      <c r="F10" s="37" t="s">
        <v>8</v>
      </c>
      <c r="G10" s="37">
        <v>18</v>
      </c>
      <c r="H10" s="74">
        <f>J10*25-G10</f>
        <v>32</v>
      </c>
      <c r="I10" s="74">
        <f>J10*25</f>
        <v>50</v>
      </c>
      <c r="J10" s="37">
        <v>2</v>
      </c>
      <c r="K10" s="77">
        <f>(100*G10)/(J10*25)/100</f>
        <v>0.36</v>
      </c>
      <c r="L10" s="37" t="s">
        <v>9</v>
      </c>
      <c r="M10" s="111"/>
      <c r="O10" s="71" t="str">
        <f aca="true" t="shared" si="0" ref="O10:O34">IF(T10=TRUE,"OK","Errore")</f>
        <v>OK</v>
      </c>
      <c r="P10" s="3" t="b">
        <f>AND(K10&gt;5%,K10&lt;25%,F10="LI")</f>
        <v>0</v>
      </c>
      <c r="Q10" s="3" t="b">
        <f aca="true" t="shared" si="1" ref="Q10:Q34">AND(K10&gt;11%,K10&lt;49%,F10="LG")</f>
        <v>0</v>
      </c>
      <c r="R10" s="3" t="b">
        <f aca="true" t="shared" si="2" ref="R10:R34">AND(K10&gt;23%,K10&lt;61%,F10="LC")</f>
        <v>1</v>
      </c>
      <c r="S10" s="3" t="b">
        <f aca="true" t="shared" si="3" ref="S10:S34">AND(K10&gt;31%,K10&lt;81%,F10="LA")</f>
        <v>0</v>
      </c>
      <c r="T10" s="3" t="b">
        <f aca="true" t="shared" si="4" ref="T10:T34">OR(P10=TRUE,Q10=TRUE,R10=TRUE,S10=TRUE)</f>
        <v>1</v>
      </c>
      <c r="U10" s="93" t="e">
        <f>#VALUE!</f>
        <v>#VALUE!</v>
      </c>
      <c r="V10" s="96" t="e">
        <f>#VALUE!</f>
        <v>#VALUE!</v>
      </c>
      <c r="W10" s="96" t="e">
        <f>#VALUE!</f>
        <v>#VALUE!</v>
      </c>
    </row>
    <row r="11" spans="1:23" ht="27.75" customHeight="1">
      <c r="A11" s="116"/>
      <c r="B11" s="98" t="s">
        <v>712</v>
      </c>
      <c r="C11" s="102" t="s">
        <v>184</v>
      </c>
      <c r="D11" s="40" t="s">
        <v>185</v>
      </c>
      <c r="E11" s="40" t="s">
        <v>713</v>
      </c>
      <c r="F11" s="37" t="s">
        <v>16</v>
      </c>
      <c r="G11" s="37">
        <v>18</v>
      </c>
      <c r="H11" s="74">
        <v>107</v>
      </c>
      <c r="I11" s="74">
        <v>125</v>
      </c>
      <c r="J11" s="37">
        <v>5</v>
      </c>
      <c r="K11" s="77">
        <f>(100*G11)/(J11*25)/100</f>
        <v>0.14400000000000002</v>
      </c>
      <c r="L11" s="37" t="s">
        <v>13</v>
      </c>
      <c r="M11" s="111"/>
      <c r="O11" s="71" t="str">
        <f t="shared" si="0"/>
        <v>OK</v>
      </c>
      <c r="P11" s="3" t="b">
        <f aca="true" t="shared" si="5" ref="P11:P34">AND(K11&gt;5%,K11&lt;25%,F11="LI")</f>
        <v>1</v>
      </c>
      <c r="Q11" s="3" t="b">
        <f t="shared" si="1"/>
        <v>0</v>
      </c>
      <c r="R11" s="3" t="b">
        <f t="shared" si="2"/>
        <v>0</v>
      </c>
      <c r="S11" s="3" t="b">
        <f t="shared" si="3"/>
        <v>0</v>
      </c>
      <c r="T11" s="3" t="b">
        <f t="shared" si="4"/>
        <v>1</v>
      </c>
      <c r="U11" s="93" t="e">
        <f>#VALUE!</f>
        <v>#VALUE!</v>
      </c>
      <c r="V11" s="96" t="e">
        <f>#VALUE!</f>
        <v>#VALUE!</v>
      </c>
      <c r="W11" s="96" t="e">
        <f>#VALUE!</f>
        <v>#VALUE!</v>
      </c>
    </row>
    <row r="12" spans="1:23" ht="27.75" customHeight="1">
      <c r="A12" s="116"/>
      <c r="B12" s="98"/>
      <c r="C12" s="102"/>
      <c r="D12" s="40"/>
      <c r="E12" s="40"/>
      <c r="F12" s="37"/>
      <c r="G12" s="37"/>
      <c r="H12" s="74"/>
      <c r="I12" s="74"/>
      <c r="J12" s="37"/>
      <c r="K12" s="77"/>
      <c r="L12" s="37"/>
      <c r="M12" s="111"/>
      <c r="O12" s="71" t="str">
        <f t="shared" si="0"/>
        <v>Errore</v>
      </c>
      <c r="P12" s="3" t="b">
        <f t="shared" si="5"/>
        <v>0</v>
      </c>
      <c r="Q12" s="3" t="b">
        <f t="shared" si="1"/>
        <v>0</v>
      </c>
      <c r="R12" s="3" t="b">
        <f t="shared" si="2"/>
        <v>0</v>
      </c>
      <c r="S12" s="3" t="b">
        <f t="shared" si="3"/>
        <v>0</v>
      </c>
      <c r="T12" s="3" t="b">
        <f t="shared" si="4"/>
        <v>0</v>
      </c>
      <c r="U12" s="93" t="e">
        <f>#VALUE!</f>
        <v>#VALUE!</v>
      </c>
      <c r="V12" s="96" t="e">
        <f>#VALUE!</f>
        <v>#VALUE!</v>
      </c>
      <c r="W12" s="96" t="e">
        <f>#VALUE!</f>
        <v>#VALUE!</v>
      </c>
    </row>
    <row r="13" spans="1:23" ht="27.75" customHeight="1">
      <c r="A13" s="116"/>
      <c r="B13" s="98" t="s">
        <v>46</v>
      </c>
      <c r="C13" s="102" t="s">
        <v>10</v>
      </c>
      <c r="D13" s="40" t="s">
        <v>143</v>
      </c>
      <c r="E13" s="40" t="s">
        <v>527</v>
      </c>
      <c r="F13" s="37" t="s">
        <v>8</v>
      </c>
      <c r="G13" s="37">
        <v>36</v>
      </c>
      <c r="H13" s="74">
        <v>114</v>
      </c>
      <c r="I13" s="74">
        <v>150</v>
      </c>
      <c r="J13" s="37">
        <v>6</v>
      </c>
      <c r="K13" s="77">
        <f>(100*G13)/(J13*25)/100</f>
        <v>0.24</v>
      </c>
      <c r="L13" s="37" t="s">
        <v>9</v>
      </c>
      <c r="M13" s="111"/>
      <c r="O13" s="71" t="str">
        <f t="shared" si="0"/>
        <v>OK</v>
      </c>
      <c r="P13" s="3" t="b">
        <f t="shared" si="5"/>
        <v>0</v>
      </c>
      <c r="Q13" s="3" t="b">
        <f t="shared" si="1"/>
        <v>0</v>
      </c>
      <c r="R13" s="3" t="b">
        <f t="shared" si="2"/>
        <v>1</v>
      </c>
      <c r="S13" s="3" t="b">
        <f t="shared" si="3"/>
        <v>0</v>
      </c>
      <c r="T13" s="3" t="b">
        <f t="shared" si="4"/>
        <v>1</v>
      </c>
      <c r="U13" s="93" t="e">
        <f>#VALUE!</f>
        <v>#VALUE!</v>
      </c>
      <c r="V13" s="96" t="e">
        <f>#VALUE!</f>
        <v>#VALUE!</v>
      </c>
      <c r="W13" s="96" t="e">
        <f>#VALUE!</f>
        <v>#VALUE!</v>
      </c>
    </row>
    <row r="14" spans="1:23" ht="27.75" customHeight="1" thickBot="1">
      <c r="A14" s="109"/>
      <c r="B14" s="99" t="s">
        <v>46</v>
      </c>
      <c r="C14" s="103" t="s">
        <v>138</v>
      </c>
      <c r="D14" s="44" t="s">
        <v>714</v>
      </c>
      <c r="E14" s="79" t="s">
        <v>715</v>
      </c>
      <c r="F14" s="38" t="s">
        <v>8</v>
      </c>
      <c r="G14" s="80">
        <v>24</v>
      </c>
      <c r="H14" s="75">
        <v>51</v>
      </c>
      <c r="I14" s="75">
        <v>75</v>
      </c>
      <c r="J14" s="80">
        <v>3</v>
      </c>
      <c r="K14" s="78">
        <f>(100*G14)/(J14*25)/100</f>
        <v>0.32</v>
      </c>
      <c r="L14" s="80" t="s">
        <v>13</v>
      </c>
      <c r="M14" s="112"/>
      <c r="O14" s="71" t="str">
        <f t="shared" si="0"/>
        <v>OK</v>
      </c>
      <c r="P14" s="3" t="b">
        <f t="shared" si="5"/>
        <v>0</v>
      </c>
      <c r="Q14" s="3" t="b">
        <f t="shared" si="1"/>
        <v>0</v>
      </c>
      <c r="R14" s="3" t="b">
        <f t="shared" si="2"/>
        <v>1</v>
      </c>
      <c r="S14" s="3" t="b">
        <f t="shared" si="3"/>
        <v>0</v>
      </c>
      <c r="T14" s="3" t="b">
        <f t="shared" si="4"/>
        <v>1</v>
      </c>
      <c r="U14" s="93" t="e">
        <f>#VALUE!</f>
        <v>#VALUE!</v>
      </c>
      <c r="V14" s="96" t="e">
        <f>#VALUE!</f>
        <v>#VALUE!</v>
      </c>
      <c r="W14" s="96" t="e">
        <f>#VALUE!</f>
        <v>#VALUE!</v>
      </c>
    </row>
    <row r="15" spans="1:23" ht="27.75" customHeight="1">
      <c r="A15" s="108" t="s">
        <v>14</v>
      </c>
      <c r="B15" s="97" t="s">
        <v>51</v>
      </c>
      <c r="C15" s="101" t="s">
        <v>160</v>
      </c>
      <c r="D15" s="79" t="s">
        <v>161</v>
      </c>
      <c r="E15" s="39" t="s">
        <v>713</v>
      </c>
      <c r="F15" s="36" t="s">
        <v>16</v>
      </c>
      <c r="G15" s="36">
        <v>45</v>
      </c>
      <c r="H15" s="73">
        <v>455</v>
      </c>
      <c r="I15" s="73">
        <v>500</v>
      </c>
      <c r="J15" s="36">
        <v>20</v>
      </c>
      <c r="K15" s="76">
        <f>(100*G15)/(J15*25)/100</f>
        <v>0.09</v>
      </c>
      <c r="L15" s="36" t="s">
        <v>9</v>
      </c>
      <c r="M15" s="113">
        <f>SUM(J15:J22)</f>
        <v>24</v>
      </c>
      <c r="O15" s="71" t="str">
        <f t="shared" si="0"/>
        <v>OK</v>
      </c>
      <c r="P15" s="3" t="b">
        <f t="shared" si="5"/>
        <v>1</v>
      </c>
      <c r="Q15" s="3" t="b">
        <f t="shared" si="1"/>
        <v>0</v>
      </c>
      <c r="R15" s="3" t="b">
        <f t="shared" si="2"/>
        <v>0</v>
      </c>
      <c r="S15" s="3" t="b">
        <f t="shared" si="3"/>
        <v>0</v>
      </c>
      <c r="T15" s="3" t="b">
        <f t="shared" si="4"/>
        <v>1</v>
      </c>
      <c r="U15" s="93" t="e">
        <f>#VALUE!</f>
        <v>#VALUE!</v>
      </c>
      <c r="V15" s="96" t="e">
        <f>#VALUE!</f>
        <v>#VALUE!</v>
      </c>
      <c r="W15" s="96" t="e">
        <f>#VALUE!</f>
        <v>#VALUE!</v>
      </c>
    </row>
    <row r="16" spans="1:23" ht="27.75" customHeight="1">
      <c r="A16" s="116"/>
      <c r="B16" s="98" t="s">
        <v>709</v>
      </c>
      <c r="C16" s="102" t="s">
        <v>206</v>
      </c>
      <c r="D16" s="40" t="s">
        <v>207</v>
      </c>
      <c r="E16" s="40" t="s">
        <v>724</v>
      </c>
      <c r="F16" s="37" t="s">
        <v>19</v>
      </c>
      <c r="G16" s="37">
        <v>24</v>
      </c>
      <c r="H16" s="74">
        <f>J16*25-G16</f>
        <v>76</v>
      </c>
      <c r="I16" s="74">
        <f>J16*25</f>
        <v>100</v>
      </c>
      <c r="J16" s="37">
        <v>4</v>
      </c>
      <c r="K16" s="77">
        <f>(100*G16)/(J16*25)/100</f>
        <v>0.24</v>
      </c>
      <c r="L16" s="37" t="s">
        <v>13</v>
      </c>
      <c r="M16" s="114"/>
      <c r="O16" s="71" t="str">
        <f t="shared" si="0"/>
        <v>OK</v>
      </c>
      <c r="P16" s="3" t="b">
        <f t="shared" si="5"/>
        <v>0</v>
      </c>
      <c r="Q16" s="3" t="b">
        <f t="shared" si="1"/>
        <v>1</v>
      </c>
      <c r="R16" s="3" t="b">
        <f t="shared" si="2"/>
        <v>0</v>
      </c>
      <c r="S16" s="3" t="b">
        <f t="shared" si="3"/>
        <v>0</v>
      </c>
      <c r="T16" s="3" t="b">
        <f t="shared" si="4"/>
        <v>1</v>
      </c>
      <c r="U16" s="93" t="e">
        <f>#VALUE!</f>
        <v>#VALUE!</v>
      </c>
      <c r="V16" s="96" t="e">
        <f>#VALUE!</f>
        <v>#VALUE!</v>
      </c>
      <c r="W16" s="96" t="e">
        <f>#VALUE!</f>
        <v>#VALUE!</v>
      </c>
    </row>
    <row r="17" spans="1:23" ht="27.75" customHeight="1">
      <c r="A17" s="116"/>
      <c r="M17" s="114"/>
      <c r="O17" s="71" t="str">
        <f t="shared" si="0"/>
        <v>OK</v>
      </c>
      <c r="P17" s="3" t="b">
        <f>AND(K23&gt;5%,K23&lt;25%,F23="LI")</f>
        <v>0</v>
      </c>
      <c r="Q17" s="3" t="b">
        <f>AND(K23&gt;11%,K23&lt;49%,F23="LG")</f>
        <v>0</v>
      </c>
      <c r="R17" s="3" t="b">
        <f>AND(K23&gt;23%,K23&lt;61%,F23="LC")</f>
        <v>1</v>
      </c>
      <c r="S17" s="3" t="b">
        <f>AND(K23&gt;31%,K23&lt;81%,F23="LA")</f>
        <v>0</v>
      </c>
      <c r="T17" s="3" t="b">
        <f t="shared" si="4"/>
        <v>1</v>
      </c>
      <c r="U17" s="93" t="e">
        <f>#VALUE!</f>
        <v>#VALUE!</v>
      </c>
      <c r="V17" s="96" t="e">
        <f>#VALUE!</f>
        <v>#VALUE!</v>
      </c>
      <c r="W17" s="96" t="e">
        <f>#VALUE!</f>
        <v>#VALUE!</v>
      </c>
    </row>
    <row r="18" spans="1:23" ht="27.75" customHeight="1">
      <c r="A18" s="116"/>
      <c r="M18" s="114"/>
      <c r="O18" s="71" t="str">
        <f t="shared" si="0"/>
        <v>Errore</v>
      </c>
      <c r="P18" s="3" t="b">
        <f>AND(K24&gt;5%,K24&lt;25%,F24="LI")</f>
        <v>0</v>
      </c>
      <c r="Q18" s="3" t="b">
        <f>AND(K24&gt;11%,K24&lt;49%,F24="LG")</f>
        <v>0</v>
      </c>
      <c r="R18" s="3" t="b">
        <f>AND(K24&gt;23%,K24&lt;61%,F24="LC")</f>
        <v>0</v>
      </c>
      <c r="S18" s="3" t="b">
        <f>AND(K24&gt;31%,K24&lt;81%,F24="LA")</f>
        <v>0</v>
      </c>
      <c r="T18" s="3" t="b">
        <f t="shared" si="4"/>
        <v>0</v>
      </c>
      <c r="U18" s="93" t="e">
        <f>#VALUE!</f>
        <v>#VALUE!</v>
      </c>
      <c r="V18" s="96" t="e">
        <f>#VALUE!</f>
        <v>#VALUE!</v>
      </c>
      <c r="W18" s="96" t="e">
        <f>#VALUE!</f>
        <v>#VALUE!</v>
      </c>
    </row>
    <row r="19" spans="1:23" ht="27.75" customHeight="1">
      <c r="A19" s="116"/>
      <c r="B19" s="98"/>
      <c r="C19" s="102"/>
      <c r="D19" s="40"/>
      <c r="E19" s="40"/>
      <c r="F19" s="37"/>
      <c r="G19" s="37"/>
      <c r="H19" s="74"/>
      <c r="I19" s="74"/>
      <c r="J19" s="37"/>
      <c r="K19" s="77"/>
      <c r="L19" s="37"/>
      <c r="M19" s="114"/>
      <c r="O19" s="71" t="str">
        <f t="shared" si="0"/>
        <v>Errore</v>
      </c>
      <c r="P19" s="3" t="b">
        <f t="shared" si="5"/>
        <v>0</v>
      </c>
      <c r="Q19" s="3" t="b">
        <f t="shared" si="1"/>
        <v>0</v>
      </c>
      <c r="R19" s="3" t="b">
        <f t="shared" si="2"/>
        <v>0</v>
      </c>
      <c r="S19" s="3" t="b">
        <f t="shared" si="3"/>
        <v>0</v>
      </c>
      <c r="T19" s="3" t="b">
        <f t="shared" si="4"/>
        <v>0</v>
      </c>
      <c r="U19" s="93" t="e">
        <f>#VALUE!</f>
        <v>#VALUE!</v>
      </c>
      <c r="V19" s="96" t="e">
        <f>#VALUE!</f>
        <v>#VALUE!</v>
      </c>
      <c r="W19" s="96" t="e">
        <f>#VALUE!</f>
        <v>#VALUE!</v>
      </c>
    </row>
    <row r="20" spans="1:23" ht="27.75" customHeight="1">
      <c r="A20" s="116"/>
      <c r="B20" s="98"/>
      <c r="C20" s="102"/>
      <c r="D20" s="40"/>
      <c r="E20" s="40"/>
      <c r="F20" s="37"/>
      <c r="G20" s="37"/>
      <c r="H20" s="74"/>
      <c r="I20" s="74"/>
      <c r="J20" s="80"/>
      <c r="K20" s="77"/>
      <c r="L20" s="37"/>
      <c r="M20" s="114"/>
      <c r="O20" s="71" t="str">
        <f t="shared" si="0"/>
        <v>Errore</v>
      </c>
      <c r="P20" s="3" t="b">
        <f t="shared" si="5"/>
        <v>0</v>
      </c>
      <c r="Q20" s="3" t="b">
        <f t="shared" si="1"/>
        <v>0</v>
      </c>
      <c r="R20" s="3" t="b">
        <f t="shared" si="2"/>
        <v>0</v>
      </c>
      <c r="S20" s="3" t="b">
        <f t="shared" si="3"/>
        <v>0</v>
      </c>
      <c r="T20" s="3" t="b">
        <f t="shared" si="4"/>
        <v>0</v>
      </c>
      <c r="U20" s="93" t="e">
        <f>#VALUE!</f>
        <v>#VALUE!</v>
      </c>
      <c r="V20" s="96" t="e">
        <f>#VALUE!</f>
        <v>#VALUE!</v>
      </c>
      <c r="W20" s="96" t="e">
        <f>#VALUE!</f>
        <v>#VALUE!</v>
      </c>
    </row>
    <row r="21" spans="1:23" ht="27.75" customHeight="1">
      <c r="A21" s="116"/>
      <c r="B21" s="99"/>
      <c r="C21" s="102"/>
      <c r="D21" s="40"/>
      <c r="E21" s="40"/>
      <c r="F21" s="37"/>
      <c r="G21" s="37"/>
      <c r="H21" s="74"/>
      <c r="I21" s="74"/>
      <c r="J21" s="37"/>
      <c r="K21" s="77"/>
      <c r="L21" s="37"/>
      <c r="M21" s="114"/>
      <c r="O21" s="71" t="str">
        <f t="shared" si="0"/>
        <v>Errore</v>
      </c>
      <c r="P21" s="3" t="b">
        <f t="shared" si="5"/>
        <v>0</v>
      </c>
      <c r="Q21" s="3" t="b">
        <f t="shared" si="1"/>
        <v>0</v>
      </c>
      <c r="R21" s="3" t="b">
        <f t="shared" si="2"/>
        <v>0</v>
      </c>
      <c r="S21" s="3" t="b">
        <f t="shared" si="3"/>
        <v>0</v>
      </c>
      <c r="T21" s="3" t="b">
        <f t="shared" si="4"/>
        <v>0</v>
      </c>
      <c r="U21" s="93" t="e">
        <f>#VALUE!</f>
        <v>#VALUE!</v>
      </c>
      <c r="V21" s="96" t="e">
        <f>#VALUE!</f>
        <v>#VALUE!</v>
      </c>
      <c r="W21" s="96" t="e">
        <f>#VALUE!</f>
        <v>#VALUE!</v>
      </c>
    </row>
    <row r="22" spans="1:23" ht="27.75" customHeight="1" thickBot="1">
      <c r="A22" s="109"/>
      <c r="B22" s="99"/>
      <c r="C22" s="103"/>
      <c r="D22" s="44"/>
      <c r="E22" s="79"/>
      <c r="F22" s="80"/>
      <c r="G22" s="80"/>
      <c r="H22" s="75"/>
      <c r="I22" s="75"/>
      <c r="J22" s="80"/>
      <c r="K22" s="78"/>
      <c r="L22" s="80"/>
      <c r="M22" s="115"/>
      <c r="O22" s="71" t="str">
        <f t="shared" si="0"/>
        <v>Errore</v>
      </c>
      <c r="P22" s="3" t="b">
        <f t="shared" si="5"/>
        <v>0</v>
      </c>
      <c r="Q22" s="3" t="b">
        <f t="shared" si="1"/>
        <v>0</v>
      </c>
      <c r="R22" s="3" t="b">
        <f t="shared" si="2"/>
        <v>0</v>
      </c>
      <c r="S22" s="3" t="b">
        <f t="shared" si="3"/>
        <v>0</v>
      </c>
      <c r="T22" s="3" t="b">
        <f t="shared" si="4"/>
        <v>0</v>
      </c>
      <c r="U22" s="93" t="e">
        <f>#VALUE!</f>
        <v>#VALUE!</v>
      </c>
      <c r="V22" s="96" t="e">
        <f>#VALUE!</f>
        <v>#VALUE!</v>
      </c>
      <c r="W22" s="96" t="e">
        <f>#VALUE!</f>
        <v>#VALUE!</v>
      </c>
    </row>
    <row r="23" spans="1:23" ht="27.75" customHeight="1">
      <c r="A23" s="108" t="s">
        <v>20</v>
      </c>
      <c r="B23" s="98" t="s">
        <v>51</v>
      </c>
      <c r="C23" s="102" t="s">
        <v>160</v>
      </c>
      <c r="D23" s="40" t="s">
        <v>161</v>
      </c>
      <c r="E23" s="40" t="s">
        <v>635</v>
      </c>
      <c r="F23" s="37" t="s">
        <v>8</v>
      </c>
      <c r="G23" s="37">
        <v>24</v>
      </c>
      <c r="H23" s="74">
        <v>76</v>
      </c>
      <c r="I23" s="74">
        <v>100</v>
      </c>
      <c r="J23" s="37">
        <v>4</v>
      </c>
      <c r="K23" s="77">
        <f>(100*G23)/(J23*25)/100</f>
        <v>0.24</v>
      </c>
      <c r="L23" s="37" t="s">
        <v>9</v>
      </c>
      <c r="M23" s="113">
        <f>SUM(J23:J26)</f>
        <v>4</v>
      </c>
      <c r="O23" s="71" t="e">
        <f t="shared" si="0"/>
        <v>#REF!</v>
      </c>
      <c r="P23" s="3" t="e">
        <f>AND(#REF!&gt;5%,#REF!&lt;25%,#REF!="LI")</f>
        <v>#REF!</v>
      </c>
      <c r="Q23" s="3" t="e">
        <f>AND(#REF!&gt;11%,#REF!&lt;49%,#REF!="LG")</f>
        <v>#REF!</v>
      </c>
      <c r="R23" s="3" t="e">
        <f>AND(#REF!&gt;23%,#REF!&lt;61%,#REF!="LC")</f>
        <v>#REF!</v>
      </c>
      <c r="S23" s="3" t="e">
        <f>AND(#REF!&gt;31%,#REF!&lt;81%,#REF!="LA")</f>
        <v>#REF!</v>
      </c>
      <c r="T23" s="3" t="e">
        <f t="shared" si="4"/>
        <v>#REF!</v>
      </c>
      <c r="U23" s="93" t="e">
        <f>#VALUE!</f>
        <v>#VALUE!</v>
      </c>
      <c r="V23" s="96" t="e">
        <f>#VALUE!</f>
        <v>#VALUE!</v>
      </c>
      <c r="W23" s="96" t="e">
        <f>#VALUE!</f>
        <v>#VALUE!</v>
      </c>
    </row>
    <row r="24" spans="1:23" ht="27.75" customHeight="1">
      <c r="A24" s="116"/>
      <c r="B24" s="98"/>
      <c r="C24" s="102"/>
      <c r="D24" s="40"/>
      <c r="E24" s="40"/>
      <c r="F24" s="37"/>
      <c r="G24" s="37"/>
      <c r="H24" s="74"/>
      <c r="I24" s="74"/>
      <c r="J24" s="37"/>
      <c r="K24" s="77"/>
      <c r="L24" s="37"/>
      <c r="M24" s="114"/>
      <c r="O24" s="71" t="e">
        <f t="shared" si="0"/>
        <v>#REF!</v>
      </c>
      <c r="P24" s="3" t="e">
        <f>AND(#REF!&gt;5%,#REF!&lt;25%,#REF!="LI")</f>
        <v>#REF!</v>
      </c>
      <c r="Q24" s="3" t="e">
        <f>AND(#REF!&gt;11%,#REF!&lt;49%,#REF!="LG")</f>
        <v>#REF!</v>
      </c>
      <c r="R24" s="3" t="e">
        <f>AND(#REF!&gt;23%,#REF!&lt;61%,#REF!="LC")</f>
        <v>#REF!</v>
      </c>
      <c r="S24" s="3" t="e">
        <f>AND(#REF!&gt;31%,#REF!&lt;81%,#REF!="LA")</f>
        <v>#REF!</v>
      </c>
      <c r="T24" s="3" t="e">
        <f t="shared" si="4"/>
        <v>#REF!</v>
      </c>
      <c r="U24" s="93" t="e">
        <f>#VALUE!</f>
        <v>#VALUE!</v>
      </c>
      <c r="V24" s="96" t="e">
        <f>#VALUE!</f>
        <v>#VALUE!</v>
      </c>
      <c r="W24" s="96" t="e">
        <f>#VALUE!</f>
        <v>#VALUE!</v>
      </c>
    </row>
    <row r="25" spans="1:23" ht="27.75" customHeight="1">
      <c r="A25" s="116"/>
      <c r="B25" s="98"/>
      <c r="C25" s="102"/>
      <c r="D25" s="40"/>
      <c r="E25" s="40"/>
      <c r="F25" s="37"/>
      <c r="G25" s="37"/>
      <c r="H25" s="74"/>
      <c r="I25" s="74"/>
      <c r="J25" s="37"/>
      <c r="K25" s="77"/>
      <c r="L25" s="37"/>
      <c r="M25" s="114"/>
      <c r="O25" s="71" t="str">
        <f t="shared" si="0"/>
        <v>Errore</v>
      </c>
      <c r="P25" s="3" t="b">
        <f t="shared" si="5"/>
        <v>0</v>
      </c>
      <c r="Q25" s="3" t="b">
        <f t="shared" si="1"/>
        <v>0</v>
      </c>
      <c r="R25" s="3" t="b">
        <f t="shared" si="2"/>
        <v>0</v>
      </c>
      <c r="S25" s="3" t="b">
        <f t="shared" si="3"/>
        <v>0</v>
      </c>
      <c r="T25" s="3" t="b">
        <f t="shared" si="4"/>
        <v>0</v>
      </c>
      <c r="U25" s="93" t="e">
        <f>#VALUE!</f>
        <v>#VALUE!</v>
      </c>
      <c r="V25" s="96" t="e">
        <f>#VALUE!</f>
        <v>#VALUE!</v>
      </c>
      <c r="W25" s="96" t="e">
        <f>#VALUE!</f>
        <v>#VALUE!</v>
      </c>
    </row>
    <row r="26" spans="1:23" ht="27.75" customHeight="1" thickBot="1">
      <c r="A26" s="109"/>
      <c r="B26" s="99"/>
      <c r="C26" s="103"/>
      <c r="D26" s="44"/>
      <c r="E26" s="79"/>
      <c r="F26" s="80"/>
      <c r="G26" s="80"/>
      <c r="H26" s="75"/>
      <c r="I26" s="75"/>
      <c r="J26" s="80"/>
      <c r="K26" s="78"/>
      <c r="L26" s="80"/>
      <c r="M26" s="115"/>
      <c r="O26" s="71" t="str">
        <f t="shared" si="0"/>
        <v>Errore</v>
      </c>
      <c r="P26" s="3" t="b">
        <f t="shared" si="5"/>
        <v>0</v>
      </c>
      <c r="Q26" s="3" t="b">
        <f t="shared" si="1"/>
        <v>0</v>
      </c>
      <c r="R26" s="3" t="b">
        <f t="shared" si="2"/>
        <v>0</v>
      </c>
      <c r="S26" s="3" t="b">
        <f t="shared" si="3"/>
        <v>0</v>
      </c>
      <c r="T26" s="3" t="b">
        <f t="shared" si="4"/>
        <v>0</v>
      </c>
      <c r="U26" s="93" t="e">
        <f>#VALUE!</f>
        <v>#VALUE!</v>
      </c>
      <c r="V26" s="96" t="e">
        <f>#VALUE!</f>
        <v>#VALUE!</v>
      </c>
      <c r="W26" s="96" t="e">
        <f>#VALUE!</f>
        <v>#VALUE!</v>
      </c>
    </row>
    <row r="27" spans="1:23" ht="27.75" customHeight="1">
      <c r="A27" s="108" t="s">
        <v>22</v>
      </c>
      <c r="B27" s="97" t="s">
        <v>52</v>
      </c>
      <c r="C27" s="101" t="s">
        <v>31</v>
      </c>
      <c r="D27" s="79" t="s">
        <v>87</v>
      </c>
      <c r="E27" s="39" t="s">
        <v>672</v>
      </c>
      <c r="F27" s="36" t="s">
        <v>8</v>
      </c>
      <c r="G27" s="36">
        <v>18</v>
      </c>
      <c r="H27" s="73">
        <v>32</v>
      </c>
      <c r="I27" s="73">
        <v>50</v>
      </c>
      <c r="J27" s="36">
        <v>2</v>
      </c>
      <c r="K27" s="76">
        <f>(100*G27)/(J27*25)/100</f>
        <v>0.36</v>
      </c>
      <c r="L27" s="36" t="s">
        <v>13</v>
      </c>
      <c r="M27" s="113">
        <f>SUM(J27:J30)</f>
        <v>2</v>
      </c>
      <c r="O27" s="71" t="str">
        <f t="shared" si="0"/>
        <v>OK</v>
      </c>
      <c r="P27" s="3" t="b">
        <f t="shared" si="5"/>
        <v>0</v>
      </c>
      <c r="Q27" s="3" t="b">
        <f t="shared" si="1"/>
        <v>0</v>
      </c>
      <c r="R27" s="3" t="b">
        <f t="shared" si="2"/>
        <v>1</v>
      </c>
      <c r="S27" s="3" t="b">
        <f t="shared" si="3"/>
        <v>0</v>
      </c>
      <c r="T27" s="3" t="b">
        <f t="shared" si="4"/>
        <v>1</v>
      </c>
      <c r="U27" s="93" t="e">
        <f>#VALUE!</f>
        <v>#VALUE!</v>
      </c>
      <c r="V27" s="96" t="e">
        <f>#VALUE!</f>
        <v>#VALUE!</v>
      </c>
      <c r="W27" s="96" t="e">
        <f>#VALUE!</f>
        <v>#VALUE!</v>
      </c>
    </row>
    <row r="28" spans="1:23" ht="27.75" customHeight="1">
      <c r="A28" s="116"/>
      <c r="B28" s="98"/>
      <c r="C28" s="102"/>
      <c r="D28" s="40"/>
      <c r="E28" s="40"/>
      <c r="F28" s="37"/>
      <c r="G28" s="37"/>
      <c r="H28" s="74"/>
      <c r="I28" s="74"/>
      <c r="J28" s="37"/>
      <c r="K28" s="77"/>
      <c r="L28" s="37"/>
      <c r="M28" s="114"/>
      <c r="O28" s="71" t="str">
        <f t="shared" si="0"/>
        <v>Errore</v>
      </c>
      <c r="P28" s="3" t="b">
        <f t="shared" si="5"/>
        <v>0</v>
      </c>
      <c r="Q28" s="3" t="b">
        <f t="shared" si="1"/>
        <v>0</v>
      </c>
      <c r="R28" s="3" t="b">
        <f t="shared" si="2"/>
        <v>0</v>
      </c>
      <c r="S28" s="3" t="b">
        <f t="shared" si="3"/>
        <v>0</v>
      </c>
      <c r="T28" s="3" t="b">
        <f t="shared" si="4"/>
        <v>0</v>
      </c>
      <c r="U28" s="93" t="e">
        <f>#VALUE!</f>
        <v>#VALUE!</v>
      </c>
      <c r="V28" s="96" t="e">
        <f>#VALUE!</f>
        <v>#VALUE!</v>
      </c>
      <c r="W28" s="96" t="e">
        <f>#VALUE!</f>
        <v>#VALUE!</v>
      </c>
    </row>
    <row r="29" spans="1:23" ht="27.75" customHeight="1">
      <c r="A29" s="116"/>
      <c r="B29" s="98"/>
      <c r="C29" s="102"/>
      <c r="D29" s="40"/>
      <c r="E29" s="40"/>
      <c r="F29" s="37"/>
      <c r="G29" s="37"/>
      <c r="H29" s="74"/>
      <c r="I29" s="74"/>
      <c r="J29" s="37"/>
      <c r="K29" s="77"/>
      <c r="L29" s="37"/>
      <c r="M29" s="114"/>
      <c r="O29" s="71" t="str">
        <f t="shared" si="0"/>
        <v>Errore</v>
      </c>
      <c r="P29" s="3" t="b">
        <f t="shared" si="5"/>
        <v>0</v>
      </c>
      <c r="Q29" s="3" t="b">
        <f t="shared" si="1"/>
        <v>0</v>
      </c>
      <c r="R29" s="3" t="b">
        <f t="shared" si="2"/>
        <v>0</v>
      </c>
      <c r="S29" s="3" t="b">
        <f t="shared" si="3"/>
        <v>0</v>
      </c>
      <c r="T29" s="3" t="b">
        <f t="shared" si="4"/>
        <v>0</v>
      </c>
      <c r="U29" s="93" t="e">
        <f>#VALUE!</f>
        <v>#VALUE!</v>
      </c>
      <c r="V29" s="96" t="e">
        <f>#VALUE!</f>
        <v>#VALUE!</v>
      </c>
      <c r="W29" s="96" t="e">
        <f>#VALUE!</f>
        <v>#VALUE!</v>
      </c>
    </row>
    <row r="30" spans="1:23" ht="33" customHeight="1" thickBot="1">
      <c r="A30" s="109"/>
      <c r="B30" s="100"/>
      <c r="C30" s="104"/>
      <c r="D30" s="44"/>
      <c r="E30" s="44"/>
      <c r="F30" s="38"/>
      <c r="G30" s="38"/>
      <c r="H30" s="75"/>
      <c r="I30" s="75"/>
      <c r="J30" s="38"/>
      <c r="K30" s="78"/>
      <c r="L30" s="38"/>
      <c r="M30" s="115"/>
      <c r="O30" s="71" t="str">
        <f t="shared" si="0"/>
        <v>Errore</v>
      </c>
      <c r="P30" s="3" t="b">
        <f t="shared" si="5"/>
        <v>0</v>
      </c>
      <c r="Q30" s="3" t="b">
        <f t="shared" si="1"/>
        <v>0</v>
      </c>
      <c r="R30" s="3" t="b">
        <f t="shared" si="2"/>
        <v>0</v>
      </c>
      <c r="S30" s="3" t="b">
        <f t="shared" si="3"/>
        <v>0</v>
      </c>
      <c r="T30" s="3" t="b">
        <f t="shared" si="4"/>
        <v>0</v>
      </c>
      <c r="U30" s="93" t="e">
        <f>#VALUE!</f>
        <v>#VALUE!</v>
      </c>
      <c r="V30" s="96" t="e">
        <f>#VALUE!</f>
        <v>#VALUE!</v>
      </c>
      <c r="W30" s="96" t="e">
        <f>#VALUE!</f>
        <v>#VALUE!</v>
      </c>
    </row>
    <row r="31" spans="1:15" ht="49.5" customHeight="1" thickBot="1">
      <c r="A31" s="56" t="s">
        <v>23</v>
      </c>
      <c r="B31" s="61"/>
      <c r="C31" s="61"/>
      <c r="D31" s="61"/>
      <c r="E31" s="60"/>
      <c r="F31" s="62" t="s">
        <v>597</v>
      </c>
      <c r="G31" s="62" t="s">
        <v>597</v>
      </c>
      <c r="H31" s="62" t="s">
        <v>597</v>
      </c>
      <c r="I31" s="83">
        <f>J31*25</f>
        <v>0</v>
      </c>
      <c r="J31" s="35"/>
      <c r="K31" s="62" t="s">
        <v>597</v>
      </c>
      <c r="L31" s="62" t="s">
        <v>597</v>
      </c>
      <c r="M31" s="81">
        <v>6</v>
      </c>
      <c r="O31" s="71"/>
    </row>
    <row r="32" spans="1:20" ht="16.5" hidden="1" thickBot="1">
      <c r="A32" s="117"/>
      <c r="B32" s="41"/>
      <c r="C32" s="91"/>
      <c r="D32" s="42"/>
      <c r="E32" s="43"/>
      <c r="F32" s="33"/>
      <c r="G32" s="33"/>
      <c r="H32" s="33"/>
      <c r="I32" s="84"/>
      <c r="J32" s="33"/>
      <c r="K32" s="34"/>
      <c r="L32" s="33"/>
      <c r="M32" s="82"/>
      <c r="O32" s="71" t="str">
        <f t="shared" si="0"/>
        <v>Errore</v>
      </c>
      <c r="P32" s="3" t="b">
        <f t="shared" si="5"/>
        <v>0</v>
      </c>
      <c r="Q32" s="3" t="b">
        <f t="shared" si="1"/>
        <v>0</v>
      </c>
      <c r="R32" s="3" t="b">
        <f t="shared" si="2"/>
        <v>0</v>
      </c>
      <c r="S32" s="3" t="b">
        <f t="shared" si="3"/>
        <v>0</v>
      </c>
      <c r="T32" s="3" t="b">
        <f t="shared" si="4"/>
        <v>0</v>
      </c>
    </row>
    <row r="33" spans="1:20" ht="16.5" hidden="1" thickBot="1">
      <c r="A33" s="118"/>
      <c r="B33" s="41"/>
      <c r="C33" s="91"/>
      <c r="D33" s="42"/>
      <c r="E33" s="43"/>
      <c r="F33" s="33"/>
      <c r="G33" s="33"/>
      <c r="H33" s="33"/>
      <c r="I33" s="84"/>
      <c r="J33" s="33"/>
      <c r="K33" s="34"/>
      <c r="L33" s="33"/>
      <c r="M33" s="82"/>
      <c r="O33" s="71" t="str">
        <f t="shared" si="0"/>
        <v>Errore</v>
      </c>
      <c r="P33" s="3" t="b">
        <f t="shared" si="5"/>
        <v>0</v>
      </c>
      <c r="Q33" s="3" t="b">
        <f t="shared" si="1"/>
        <v>0</v>
      </c>
      <c r="R33" s="3" t="b">
        <f t="shared" si="2"/>
        <v>0</v>
      </c>
      <c r="S33" s="3" t="b">
        <f t="shared" si="3"/>
        <v>0</v>
      </c>
      <c r="T33" s="3" t="b">
        <f t="shared" si="4"/>
        <v>0</v>
      </c>
    </row>
    <row r="34" spans="1:20" ht="37.5" customHeight="1">
      <c r="A34" s="108" t="s">
        <v>37</v>
      </c>
      <c r="B34" s="139" t="s">
        <v>38</v>
      </c>
      <c r="C34" s="133" t="s">
        <v>39</v>
      </c>
      <c r="D34" s="141" t="s">
        <v>137</v>
      </c>
      <c r="E34" s="143" t="s">
        <v>40</v>
      </c>
      <c r="F34" s="133" t="s">
        <v>8</v>
      </c>
      <c r="G34" s="137">
        <v>99</v>
      </c>
      <c r="H34" s="127">
        <v>51</v>
      </c>
      <c r="I34" s="127">
        <v>150</v>
      </c>
      <c r="J34" s="129">
        <v>6</v>
      </c>
      <c r="K34" s="131">
        <f>(100*G34)/(J34*25)/100</f>
        <v>0.66</v>
      </c>
      <c r="L34" s="133" t="s">
        <v>9</v>
      </c>
      <c r="M34" s="113">
        <f>J34</f>
        <v>6</v>
      </c>
      <c r="O34" s="134" t="str">
        <f t="shared" si="0"/>
        <v>Errore</v>
      </c>
      <c r="P34" s="136" t="b">
        <f t="shared" si="5"/>
        <v>0</v>
      </c>
      <c r="Q34" s="107" t="b">
        <f t="shared" si="1"/>
        <v>0</v>
      </c>
      <c r="R34" s="107" t="b">
        <f t="shared" si="2"/>
        <v>0</v>
      </c>
      <c r="S34" s="107" t="b">
        <f t="shared" si="3"/>
        <v>0</v>
      </c>
      <c r="T34" s="107" t="b">
        <f t="shared" si="4"/>
        <v>0</v>
      </c>
    </row>
    <row r="35" spans="1:20" ht="40.5" customHeight="1" thickBot="1">
      <c r="A35" s="109"/>
      <c r="B35" s="140"/>
      <c r="C35" s="130"/>
      <c r="D35" s="142"/>
      <c r="E35" s="144"/>
      <c r="F35" s="130"/>
      <c r="G35" s="138"/>
      <c r="H35" s="128"/>
      <c r="I35" s="128"/>
      <c r="J35" s="130"/>
      <c r="K35" s="132"/>
      <c r="L35" s="130"/>
      <c r="M35" s="115"/>
      <c r="O35" s="135"/>
      <c r="P35" s="136"/>
      <c r="Q35" s="107"/>
      <c r="R35" s="107"/>
      <c r="S35" s="107"/>
      <c r="T35" s="107"/>
    </row>
    <row r="36" spans="9:13" ht="36" customHeight="1">
      <c r="I36" s="4"/>
      <c r="M36" s="1">
        <f>SUM(M9:M35)</f>
        <v>60</v>
      </c>
    </row>
    <row r="37" spans="5:9" ht="36" customHeight="1" hidden="1">
      <c r="E37" s="85" t="s">
        <v>681</v>
      </c>
      <c r="F37" s="64">
        <f>SUM(J9:J30)</f>
        <v>48</v>
      </c>
      <c r="I37" s="4"/>
    </row>
    <row r="38" spans="5:9" ht="36" customHeight="1" hidden="1">
      <c r="E38" s="85" t="s">
        <v>682</v>
      </c>
      <c r="F38" s="64">
        <f>SUM(G9:G35)</f>
        <v>324</v>
      </c>
      <c r="I38" s="4"/>
    </row>
    <row r="39" spans="5:9" ht="36" customHeight="1" hidden="1">
      <c r="E39" s="85" t="s">
        <v>683</v>
      </c>
      <c r="F39" s="64">
        <f>COUNTIF(L9:L35,"E")</f>
        <v>5</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ht="36" customHeight="1">
      <c r="I48" s="4"/>
    </row>
    <row r="49" ht="36" customHeight="1">
      <c r="I49" s="4"/>
    </row>
    <row r="50" ht="36" customHeight="1">
      <c r="I50" s="4"/>
    </row>
    <row r="51" ht="36" customHeight="1">
      <c r="I51" s="4"/>
    </row>
    <row r="52" ht="36" customHeight="1">
      <c r="I52" s="4"/>
    </row>
    <row r="53" ht="36" customHeight="1">
      <c r="I53" s="4"/>
    </row>
    <row r="54" ht="36" customHeight="1">
      <c r="I54" s="4"/>
    </row>
    <row r="55" ht="36" customHeight="1">
      <c r="I55" s="4"/>
    </row>
    <row r="56" ht="36" customHeight="1">
      <c r="I56" s="4"/>
    </row>
    <row r="57" ht="36" customHeight="1">
      <c r="I57" s="4"/>
    </row>
    <row r="58" ht="36" customHeight="1">
      <c r="I58" s="4"/>
    </row>
    <row r="59" ht="36" customHeight="1">
      <c r="I59" s="4"/>
    </row>
    <row r="60" ht="36" customHeight="1">
      <c r="I60" s="4"/>
    </row>
    <row r="61" ht="36" customHeight="1">
      <c r="I61" s="4"/>
    </row>
    <row r="62" ht="36" customHeight="1">
      <c r="I62" s="4"/>
    </row>
    <row r="63" ht="36" customHeight="1">
      <c r="I63" s="4"/>
    </row>
    <row r="64" ht="36" customHeight="1">
      <c r="I64" s="4"/>
    </row>
    <row r="65" ht="36" customHeight="1">
      <c r="I65" s="4"/>
    </row>
    <row r="66" ht="36" customHeight="1">
      <c r="I66" s="4"/>
    </row>
    <row r="67" ht="36" customHeight="1">
      <c r="I67" s="4"/>
    </row>
    <row r="68" ht="36" customHeight="1">
      <c r="I68" s="4"/>
    </row>
    <row r="69" ht="36" customHeight="1">
      <c r="I69" s="4"/>
    </row>
    <row r="70" ht="36" customHeight="1">
      <c r="I70" s="4"/>
    </row>
    <row r="71" ht="36" customHeight="1">
      <c r="I71" s="4"/>
    </row>
    <row r="72" ht="36" customHeight="1">
      <c r="I72" s="4"/>
    </row>
    <row r="73" ht="36" customHeight="1">
      <c r="I73" s="4"/>
    </row>
    <row r="74" ht="36" customHeight="1">
      <c r="I74" s="4"/>
    </row>
    <row r="75" ht="36" customHeight="1">
      <c r="I75" s="4"/>
    </row>
    <row r="76" ht="36" customHeight="1">
      <c r="I76" s="4"/>
    </row>
    <row r="77" ht="36" customHeight="1">
      <c r="I77" s="4"/>
    </row>
    <row r="78" ht="36" customHeight="1">
      <c r="I78" s="4"/>
    </row>
    <row r="79" ht="36" customHeight="1">
      <c r="I79" s="4"/>
    </row>
    <row r="80" ht="36" customHeight="1">
      <c r="I80" s="4"/>
    </row>
    <row r="81" ht="36" customHeight="1">
      <c r="I81" s="4"/>
    </row>
    <row r="82" ht="36" customHeight="1">
      <c r="I82" s="4"/>
    </row>
    <row r="83" ht="36" customHeight="1">
      <c r="I83" s="4"/>
    </row>
    <row r="84" ht="36" customHeight="1">
      <c r="I84" s="4"/>
    </row>
    <row r="85" ht="36" customHeight="1">
      <c r="I85" s="4"/>
    </row>
    <row r="86" ht="36" customHeight="1">
      <c r="I86" s="4"/>
    </row>
    <row r="87" ht="36" customHeight="1">
      <c r="I87" s="4"/>
    </row>
    <row r="88" ht="36" customHeight="1">
      <c r="I88" s="4"/>
    </row>
    <row r="89" ht="36" customHeight="1">
      <c r="I89" s="4"/>
    </row>
    <row r="90" ht="36" customHeight="1">
      <c r="I90" s="4"/>
    </row>
    <row r="91" ht="36" customHeight="1">
      <c r="I91" s="4"/>
    </row>
    <row r="92" ht="36" customHeight="1">
      <c r="I92" s="4"/>
    </row>
    <row r="93" ht="36" customHeight="1">
      <c r="I93" s="4"/>
    </row>
    <row r="94" ht="36" customHeight="1">
      <c r="I94" s="4"/>
    </row>
    <row r="95" ht="36" customHeight="1">
      <c r="I95" s="4"/>
    </row>
    <row r="96" ht="36" customHeight="1">
      <c r="I96" s="4"/>
    </row>
    <row r="97" ht="36" customHeight="1">
      <c r="I97" s="4"/>
    </row>
    <row r="98" ht="36" customHeight="1">
      <c r="I98" s="4"/>
    </row>
    <row r="99" ht="36" customHeight="1">
      <c r="I99" s="4"/>
    </row>
    <row r="100" ht="36" customHeight="1">
      <c r="I100" s="4"/>
    </row>
    <row r="101" ht="36" customHeight="1">
      <c r="I101" s="4"/>
    </row>
    <row r="102" ht="36" customHeight="1">
      <c r="I102" s="4"/>
    </row>
    <row r="103" ht="36" customHeight="1">
      <c r="I103" s="4"/>
    </row>
    <row r="104" ht="36" customHeight="1">
      <c r="I104" s="4"/>
    </row>
    <row r="105" ht="36" customHeight="1">
      <c r="I105" s="4"/>
    </row>
    <row r="106" ht="36" customHeight="1">
      <c r="I106" s="4"/>
    </row>
    <row r="107" ht="36" customHeight="1">
      <c r="I107" s="4"/>
    </row>
    <row r="108" ht="36" customHeight="1">
      <c r="I108" s="4"/>
    </row>
    <row r="109" ht="36" customHeight="1">
      <c r="I109" s="4"/>
    </row>
    <row r="110" ht="36" customHeight="1">
      <c r="I110" s="4"/>
    </row>
    <row r="111" ht="36" customHeight="1">
      <c r="I111" s="4"/>
    </row>
    <row r="112" ht="36" customHeight="1">
      <c r="I112" s="4"/>
    </row>
    <row r="113" ht="36" customHeight="1">
      <c r="I113" s="4"/>
    </row>
    <row r="114" ht="36" customHeight="1">
      <c r="I114" s="4"/>
    </row>
    <row r="115" ht="36" customHeight="1">
      <c r="I115" s="4"/>
    </row>
    <row r="116" ht="36" customHeight="1">
      <c r="I116" s="4"/>
    </row>
    <row r="117" ht="36" customHeight="1">
      <c r="I117" s="4"/>
    </row>
    <row r="118" ht="36" customHeight="1">
      <c r="I118" s="4"/>
    </row>
    <row r="119" ht="36" customHeight="1">
      <c r="I119" s="4"/>
    </row>
    <row r="120" ht="36" customHeight="1">
      <c r="I120" s="4"/>
    </row>
    <row r="121" ht="36" customHeight="1">
      <c r="I121" s="4"/>
    </row>
    <row r="122" ht="36" customHeight="1">
      <c r="I122" s="4"/>
    </row>
    <row r="123" ht="36" customHeight="1">
      <c r="I123" s="4"/>
    </row>
    <row r="124" ht="36" customHeight="1">
      <c r="I124" s="4"/>
    </row>
    <row r="125" ht="36" customHeight="1">
      <c r="I125" s="4"/>
    </row>
    <row r="126" ht="36" customHeight="1">
      <c r="I126" s="4"/>
    </row>
    <row r="127" ht="36" customHeight="1">
      <c r="I127" s="4"/>
    </row>
    <row r="128" ht="36" customHeight="1">
      <c r="I128" s="4"/>
    </row>
    <row r="129" ht="36" customHeight="1">
      <c r="I129" s="4"/>
    </row>
    <row r="130" ht="36" customHeight="1">
      <c r="I130" s="4"/>
    </row>
    <row r="131" ht="36" customHeight="1">
      <c r="I131" s="4"/>
    </row>
    <row r="132" ht="36" customHeight="1">
      <c r="I132" s="4"/>
    </row>
    <row r="133" ht="36" customHeight="1">
      <c r="I133" s="4"/>
    </row>
    <row r="134" ht="36" customHeight="1">
      <c r="I134" s="4"/>
    </row>
    <row r="135" ht="36" customHeight="1">
      <c r="I135" s="4"/>
    </row>
    <row r="136" ht="36" customHeight="1">
      <c r="I136" s="4"/>
    </row>
    <row r="137" ht="36" customHeight="1">
      <c r="I137" s="4"/>
    </row>
    <row r="138" ht="36" customHeight="1">
      <c r="I138" s="4"/>
    </row>
    <row r="139" ht="36" customHeight="1">
      <c r="I139" s="4"/>
    </row>
    <row r="140" ht="36" customHeight="1">
      <c r="I140" s="4"/>
    </row>
    <row r="141" ht="36" customHeight="1">
      <c r="I141" s="4"/>
    </row>
    <row r="142" ht="36" customHeight="1">
      <c r="I142" s="4"/>
    </row>
    <row r="143" ht="36" customHeight="1">
      <c r="I143" s="4"/>
    </row>
    <row r="144" ht="36" customHeight="1">
      <c r="I144" s="4"/>
    </row>
    <row r="145" ht="36" customHeight="1">
      <c r="I145" s="4"/>
    </row>
    <row r="146" ht="36" customHeight="1">
      <c r="I146" s="4"/>
    </row>
    <row r="147" ht="36" customHeight="1">
      <c r="I147" s="4"/>
    </row>
    <row r="148" ht="36" customHeight="1">
      <c r="I148" s="4"/>
    </row>
    <row r="149" ht="36" customHeight="1">
      <c r="I149" s="4"/>
    </row>
    <row r="150" ht="36" customHeight="1">
      <c r="I150" s="4"/>
    </row>
    <row r="151" ht="36" customHeight="1">
      <c r="I151" s="4"/>
    </row>
    <row r="152" ht="36" customHeight="1">
      <c r="I152" s="4"/>
    </row>
    <row r="153" ht="36" customHeight="1">
      <c r="I153" s="4"/>
    </row>
    <row r="154" ht="36" customHeight="1">
      <c r="I154" s="4"/>
    </row>
    <row r="155" ht="36" customHeight="1">
      <c r="I155" s="4"/>
    </row>
    <row r="156" ht="36" customHeight="1">
      <c r="I156" s="4"/>
    </row>
    <row r="157" ht="36" customHeight="1">
      <c r="I157" s="4"/>
    </row>
    <row r="158" ht="36" customHeight="1">
      <c r="I158" s="4"/>
    </row>
    <row r="159" ht="36" customHeight="1">
      <c r="I159" s="4"/>
    </row>
    <row r="160" ht="36" customHeight="1">
      <c r="I160" s="4"/>
    </row>
    <row r="161" ht="36" customHeight="1">
      <c r="I161" s="4"/>
    </row>
    <row r="162" ht="36" customHeight="1">
      <c r="I162" s="4"/>
    </row>
    <row r="163" ht="36" customHeight="1">
      <c r="I163" s="4"/>
    </row>
  </sheetData>
  <sheetProtection selectLockedCells="1" selectUnlockedCells="1"/>
  <mergeCells count="33">
    <mergeCell ref="H34:H35"/>
    <mergeCell ref="G34:G35"/>
    <mergeCell ref="B34:B35"/>
    <mergeCell ref="C34:C35"/>
    <mergeCell ref="D34:D35"/>
    <mergeCell ref="E34:E35"/>
    <mergeCell ref="F34:F35"/>
    <mergeCell ref="I34:I35"/>
    <mergeCell ref="J34:J35"/>
    <mergeCell ref="K34:K35"/>
    <mergeCell ref="L34:L35"/>
    <mergeCell ref="M34:M35"/>
    <mergeCell ref="T34:T35"/>
    <mergeCell ref="O34:O35"/>
    <mergeCell ref="P34:P35"/>
    <mergeCell ref="Q34:Q35"/>
    <mergeCell ref="R34:R35"/>
    <mergeCell ref="A2:M2"/>
    <mergeCell ref="A1:M1"/>
    <mergeCell ref="B3:M3"/>
    <mergeCell ref="B4:M4"/>
    <mergeCell ref="A6:M6"/>
    <mergeCell ref="A9:A14"/>
    <mergeCell ref="S34:S35"/>
    <mergeCell ref="A34:A35"/>
    <mergeCell ref="M9:M14"/>
    <mergeCell ref="M15:M22"/>
    <mergeCell ref="A23:A26"/>
    <mergeCell ref="M23:M26"/>
    <mergeCell ref="M27:M30"/>
    <mergeCell ref="A27:A30"/>
    <mergeCell ref="A15:A22"/>
    <mergeCell ref="A32:A33"/>
  </mergeCells>
  <dataValidations count="2">
    <dataValidation allowBlank="1" showInputMessage="1" showErrorMessage="1" prompt="Inserire ore di lezione" sqref="G9:G16 G19:G30"/>
    <dataValidation allowBlank="1" showInputMessage="1" showErrorMessage="1" prompt="Inserire n° CFA" sqref="J9:J16 J19:J30"/>
  </dataValidations>
  <printOptions/>
  <pageMargins left="0.79" right="0.79" top="0.79" bottom="0.79" header="0.51" footer="0.51"/>
  <pageSetup firstPageNumber="1" useFirstPageNumber="1"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W163"/>
  <sheetViews>
    <sheetView zoomScale="107" zoomScaleNormal="107" zoomScalePageLayoutView="0" workbookViewId="0" topLeftCell="A18">
      <selection activeCell="C34" sqref="C34:C35"/>
    </sheetView>
  </sheetViews>
  <sheetFormatPr defaultColWidth="11.421875" defaultRowHeight="36" customHeight="1"/>
  <cols>
    <col min="1" max="1" width="21.28125" style="1" customWidth="1"/>
    <col min="2" max="2" width="36.7109375" style="1" customWidth="1"/>
    <col min="3" max="3" width="12.0039062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2.75" hidden="1">
      <c r="A2" s="4"/>
      <c r="B2" s="4"/>
      <c r="C2" s="4"/>
      <c r="D2" s="4"/>
      <c r="E2" s="20"/>
      <c r="F2" s="4"/>
      <c r="G2" s="4"/>
      <c r="H2" s="4"/>
      <c r="I2" s="4"/>
      <c r="J2" s="4"/>
      <c r="K2" s="22"/>
      <c r="L2" s="4"/>
      <c r="M2" s="4"/>
    </row>
    <row r="3" spans="1:13" ht="12.75" hidden="1">
      <c r="A3" s="4"/>
      <c r="B3" s="4"/>
      <c r="C3" s="4"/>
      <c r="D3" s="4"/>
      <c r="E3" s="20"/>
      <c r="F3" s="4"/>
      <c r="G3" s="4"/>
      <c r="H3" s="4"/>
      <c r="I3" s="4"/>
      <c r="J3" s="4"/>
      <c r="K3" s="22"/>
      <c r="L3" s="4"/>
      <c r="M3" s="4"/>
    </row>
    <row r="4" spans="1:13" ht="12.75" hidden="1">
      <c r="A4" s="4"/>
      <c r="B4" s="4"/>
      <c r="C4" s="4"/>
      <c r="D4" s="4"/>
      <c r="E4" s="20"/>
      <c r="F4" s="4"/>
      <c r="G4" s="4"/>
      <c r="H4" s="4"/>
      <c r="I4" s="4"/>
      <c r="J4" s="4"/>
      <c r="K4" s="22"/>
      <c r="L4" s="4"/>
      <c r="M4" s="4"/>
    </row>
    <row r="5" spans="1:13" ht="12.75" hidden="1">
      <c r="A5" s="4"/>
      <c r="B5" s="4"/>
      <c r="C5" s="4"/>
      <c r="D5" s="4"/>
      <c r="E5" s="20"/>
      <c r="F5" s="4"/>
      <c r="G5" s="4"/>
      <c r="H5" s="4"/>
      <c r="I5" s="4"/>
      <c r="J5" s="4"/>
      <c r="K5" s="22"/>
      <c r="L5" s="4"/>
      <c r="M5" s="4"/>
    </row>
    <row r="6" spans="1:13" ht="18.75">
      <c r="A6" s="126" t="s">
        <v>42</v>
      </c>
      <c r="B6" s="126"/>
      <c r="C6" s="126"/>
      <c r="D6" s="126"/>
      <c r="E6" s="126"/>
      <c r="F6" s="126"/>
      <c r="G6" s="126"/>
      <c r="H6" s="126"/>
      <c r="I6" s="126"/>
      <c r="J6" s="126"/>
      <c r="K6" s="126"/>
      <c r="L6" s="126"/>
      <c r="M6" s="126"/>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c r="A9" s="108" t="s">
        <v>6</v>
      </c>
      <c r="B9" s="97" t="s">
        <v>51</v>
      </c>
      <c r="C9" s="101" t="s">
        <v>184</v>
      </c>
      <c r="D9" s="40" t="s">
        <v>185</v>
      </c>
      <c r="E9" s="39" t="s">
        <v>716</v>
      </c>
      <c r="F9" s="36" t="s">
        <v>16</v>
      </c>
      <c r="G9" s="36">
        <v>24</v>
      </c>
      <c r="H9" s="73">
        <v>76</v>
      </c>
      <c r="I9" s="73">
        <v>100</v>
      </c>
      <c r="J9" s="36">
        <v>4</v>
      </c>
      <c r="K9" s="76">
        <f aca="true" t="shared" si="0" ref="K9:K27">(100*G9)/(J9*25)/100</f>
        <v>0.24</v>
      </c>
      <c r="L9" s="36" t="s">
        <v>9</v>
      </c>
      <c r="M9" s="113">
        <f>SUM(J9:J14)</f>
        <v>12</v>
      </c>
      <c r="O9" s="71" t="str">
        <f>IF(T9=TRUE,"OK","Errore")</f>
        <v>OK</v>
      </c>
      <c r="P9" s="3" t="b">
        <f aca="true" t="shared" si="1" ref="P9:P27">AND(K9&gt;5%,K9&lt;25%,F9="LI")</f>
        <v>1</v>
      </c>
      <c r="Q9" s="3" t="b">
        <f aca="true" t="shared" si="2" ref="Q9:Q27">AND(K9&gt;11%,K9&lt;49%,F9="LG")</f>
        <v>0</v>
      </c>
      <c r="R9" s="3" t="b">
        <f aca="true" t="shared" si="3" ref="R9:R27">AND(K9&gt;23%,K9&lt;61%,F9="LC")</f>
        <v>0</v>
      </c>
      <c r="S9" s="3" t="b">
        <f aca="true" t="shared" si="4" ref="S9:S27">AND(K9&gt;31%,K9&lt;81%,F9="LA")</f>
        <v>0</v>
      </c>
      <c r="T9" s="3" t="b">
        <f>OR(P9=TRUE,Q9=TRUE,R9=TRUE,S9=TRUE)</f>
        <v>1</v>
      </c>
      <c r="U9" s="93" t="e">
        <f>#VALUE!</f>
        <v>#VALUE!</v>
      </c>
      <c r="V9" s="92" t="e">
        <f>#VALUE!</f>
        <v>#VALUE!</v>
      </c>
      <c r="W9" s="96" t="e">
        <f>#VALUE!</f>
        <v>#VALUE!</v>
      </c>
    </row>
    <row r="10" spans="1:23" ht="27.75" customHeight="1">
      <c r="A10" s="116"/>
      <c r="B10" s="98" t="s">
        <v>46</v>
      </c>
      <c r="C10" s="102" t="s">
        <v>10</v>
      </c>
      <c r="D10" s="40" t="s">
        <v>143</v>
      </c>
      <c r="E10" s="40" t="s">
        <v>717</v>
      </c>
      <c r="F10" s="37" t="s">
        <v>8</v>
      </c>
      <c r="G10" s="37">
        <v>32</v>
      </c>
      <c r="H10" s="74">
        <v>68</v>
      </c>
      <c r="I10" s="74">
        <v>100</v>
      </c>
      <c r="J10" s="37">
        <v>4</v>
      </c>
      <c r="K10" s="77">
        <f t="shared" si="0"/>
        <v>0.32</v>
      </c>
      <c r="L10" s="37" t="s">
        <v>9</v>
      </c>
      <c r="M10" s="114"/>
      <c r="O10" s="71" t="str">
        <f aca="true" t="shared" si="5" ref="O10:O34">IF(T10=TRUE,"OK","Errore")</f>
        <v>OK</v>
      </c>
      <c r="P10" s="3" t="b">
        <f t="shared" si="1"/>
        <v>0</v>
      </c>
      <c r="Q10" s="3" t="b">
        <f t="shared" si="2"/>
        <v>0</v>
      </c>
      <c r="R10" s="3" t="b">
        <f t="shared" si="3"/>
        <v>1</v>
      </c>
      <c r="S10" s="3" t="b">
        <f t="shared" si="4"/>
        <v>0</v>
      </c>
      <c r="T10" s="3" t="b">
        <f aca="true" t="shared" si="6" ref="T10:T34">OR(P10=TRUE,Q10=TRUE,R10=TRUE,S10=TRUE)</f>
        <v>1</v>
      </c>
      <c r="U10" s="93" t="e">
        <f>#VALUE!</f>
        <v>#VALUE!</v>
      </c>
      <c r="V10" s="96" t="e">
        <f>#VALUE!</f>
        <v>#VALUE!</v>
      </c>
      <c r="W10" s="96" t="e">
        <f>#VALUE!</f>
        <v>#VALUE!</v>
      </c>
    </row>
    <row r="11" spans="1:23" ht="27.75" customHeight="1">
      <c r="A11" s="116"/>
      <c r="B11" s="98" t="s">
        <v>46</v>
      </c>
      <c r="C11" s="102" t="s">
        <v>138</v>
      </c>
      <c r="D11" s="40" t="s">
        <v>714</v>
      </c>
      <c r="E11" s="40" t="s">
        <v>510</v>
      </c>
      <c r="F11" s="37" t="s">
        <v>8</v>
      </c>
      <c r="G11" s="37">
        <v>24</v>
      </c>
      <c r="H11" s="74">
        <v>76</v>
      </c>
      <c r="I11" s="74">
        <v>100</v>
      </c>
      <c r="J11" s="37">
        <v>4</v>
      </c>
      <c r="K11" s="77">
        <f t="shared" si="0"/>
        <v>0.24</v>
      </c>
      <c r="L11" s="37" t="s">
        <v>9</v>
      </c>
      <c r="M11" s="114"/>
      <c r="O11" s="71" t="str">
        <f t="shared" si="5"/>
        <v>OK</v>
      </c>
      <c r="P11" s="3" t="b">
        <f t="shared" si="1"/>
        <v>0</v>
      </c>
      <c r="Q11" s="3" t="b">
        <f t="shared" si="2"/>
        <v>0</v>
      </c>
      <c r="R11" s="3" t="b">
        <f t="shared" si="3"/>
        <v>1</v>
      </c>
      <c r="S11" s="3" t="b">
        <f t="shared" si="4"/>
        <v>0</v>
      </c>
      <c r="T11" s="3" t="b">
        <f t="shared" si="6"/>
        <v>1</v>
      </c>
      <c r="U11" s="93" t="e">
        <f>#VALUE!</f>
        <v>#VALUE!</v>
      </c>
      <c r="V11" s="96" t="e">
        <f>#VALUE!</f>
        <v>#VALUE!</v>
      </c>
      <c r="W11" s="96" t="e">
        <f>#VALUE!</f>
        <v>#VALUE!</v>
      </c>
    </row>
    <row r="12" spans="1:23" ht="27.75" customHeight="1">
      <c r="A12" s="116"/>
      <c r="B12" s="98"/>
      <c r="C12" s="102"/>
      <c r="D12" s="40"/>
      <c r="E12" s="40"/>
      <c r="F12" s="37"/>
      <c r="G12" s="37"/>
      <c r="H12" s="74"/>
      <c r="I12" s="74"/>
      <c r="J12" s="37"/>
      <c r="K12" s="77"/>
      <c r="L12" s="37"/>
      <c r="M12" s="114"/>
      <c r="O12" s="71" t="str">
        <f t="shared" si="5"/>
        <v>Errore</v>
      </c>
      <c r="P12" s="3" t="b">
        <f t="shared" si="1"/>
        <v>0</v>
      </c>
      <c r="Q12" s="3" t="b">
        <f t="shared" si="2"/>
        <v>0</v>
      </c>
      <c r="R12" s="3" t="b">
        <f t="shared" si="3"/>
        <v>0</v>
      </c>
      <c r="S12" s="3" t="b">
        <f t="shared" si="4"/>
        <v>0</v>
      </c>
      <c r="T12" s="3" t="b">
        <f t="shared" si="6"/>
        <v>0</v>
      </c>
      <c r="U12" s="93" t="e">
        <f>#VALUE!</f>
        <v>#VALUE!</v>
      </c>
      <c r="V12" s="96" t="e">
        <f>#VALUE!</f>
        <v>#VALUE!</v>
      </c>
      <c r="W12" s="96" t="e">
        <f>#VALUE!</f>
        <v>#VALUE!</v>
      </c>
    </row>
    <row r="13" spans="1:23" ht="27.75" customHeight="1">
      <c r="A13" s="116"/>
      <c r="B13" s="98"/>
      <c r="C13" s="102"/>
      <c r="D13" s="40"/>
      <c r="E13" s="40"/>
      <c r="F13" s="37"/>
      <c r="G13" s="37"/>
      <c r="H13" s="74"/>
      <c r="I13" s="74"/>
      <c r="J13" s="37"/>
      <c r="K13" s="77"/>
      <c r="L13" s="37"/>
      <c r="M13" s="114"/>
      <c r="O13" s="71" t="str">
        <f t="shared" si="5"/>
        <v>Errore</v>
      </c>
      <c r="P13" s="3" t="b">
        <f t="shared" si="1"/>
        <v>0</v>
      </c>
      <c r="Q13" s="3" t="b">
        <f t="shared" si="2"/>
        <v>0</v>
      </c>
      <c r="R13" s="3" t="b">
        <f t="shared" si="3"/>
        <v>0</v>
      </c>
      <c r="S13" s="3" t="b">
        <f t="shared" si="4"/>
        <v>0</v>
      </c>
      <c r="T13" s="3" t="b">
        <f t="shared" si="6"/>
        <v>0</v>
      </c>
      <c r="U13" s="93" t="e">
        <f>#VALUE!</f>
        <v>#VALUE!</v>
      </c>
      <c r="V13" s="96" t="e">
        <f>#VALUE!</f>
        <v>#VALUE!</v>
      </c>
      <c r="W13" s="96" t="e">
        <f>#VALUE!</f>
        <v>#VALUE!</v>
      </c>
    </row>
    <row r="14" spans="1:23" ht="27.75" customHeight="1" thickBot="1">
      <c r="A14" s="109"/>
      <c r="B14" s="99"/>
      <c r="C14" s="103"/>
      <c r="D14" s="44"/>
      <c r="E14" s="79"/>
      <c r="F14" s="38"/>
      <c r="G14" s="80"/>
      <c r="H14" s="75"/>
      <c r="I14" s="75"/>
      <c r="J14" s="80"/>
      <c r="K14" s="78"/>
      <c r="L14" s="80"/>
      <c r="M14" s="115"/>
      <c r="O14" s="71" t="str">
        <f t="shared" si="5"/>
        <v>Errore</v>
      </c>
      <c r="P14" s="3" t="b">
        <f t="shared" si="1"/>
        <v>0</v>
      </c>
      <c r="Q14" s="3" t="b">
        <f t="shared" si="2"/>
        <v>0</v>
      </c>
      <c r="R14" s="3" t="b">
        <f t="shared" si="3"/>
        <v>0</v>
      </c>
      <c r="S14" s="3" t="b">
        <f t="shared" si="4"/>
        <v>0</v>
      </c>
      <c r="T14" s="3" t="b">
        <f t="shared" si="6"/>
        <v>0</v>
      </c>
      <c r="U14" s="93" t="e">
        <f>#VALUE!</f>
        <v>#VALUE!</v>
      </c>
      <c r="V14" s="96" t="e">
        <f>#VALUE!</f>
        <v>#VALUE!</v>
      </c>
      <c r="W14" s="96" t="e">
        <f>#VALUE!</f>
        <v>#VALUE!</v>
      </c>
    </row>
    <row r="15" spans="1:23" ht="27.75" customHeight="1">
      <c r="A15" s="108" t="s">
        <v>14</v>
      </c>
      <c r="B15" s="97" t="s">
        <v>51</v>
      </c>
      <c r="C15" s="101" t="s">
        <v>160</v>
      </c>
      <c r="D15" s="79" t="s">
        <v>161</v>
      </c>
      <c r="E15" s="39" t="s">
        <v>716</v>
      </c>
      <c r="F15" s="36" t="s">
        <v>16</v>
      </c>
      <c r="G15" s="36">
        <v>45</v>
      </c>
      <c r="H15" s="73">
        <v>455</v>
      </c>
      <c r="I15" s="73">
        <v>500</v>
      </c>
      <c r="J15" s="36">
        <v>20</v>
      </c>
      <c r="K15" s="76">
        <f t="shared" si="0"/>
        <v>0.09</v>
      </c>
      <c r="L15" s="36" t="s">
        <v>9</v>
      </c>
      <c r="M15" s="113">
        <f>SUM(J15:J22)</f>
        <v>29</v>
      </c>
      <c r="O15" s="71" t="str">
        <f t="shared" si="5"/>
        <v>OK</v>
      </c>
      <c r="P15" s="3" t="b">
        <f t="shared" si="1"/>
        <v>1</v>
      </c>
      <c r="Q15" s="3" t="b">
        <f t="shared" si="2"/>
        <v>0</v>
      </c>
      <c r="R15" s="3" t="b">
        <f t="shared" si="3"/>
        <v>0</v>
      </c>
      <c r="S15" s="3" t="b">
        <f t="shared" si="4"/>
        <v>0</v>
      </c>
      <c r="T15" s="3" t="b">
        <f t="shared" si="6"/>
        <v>1</v>
      </c>
      <c r="U15" s="93" t="e">
        <f>#VALUE!</f>
        <v>#VALUE!</v>
      </c>
      <c r="V15" s="96" t="e">
        <f>#VALUE!</f>
        <v>#VALUE!</v>
      </c>
      <c r="W15" s="96" t="e">
        <f>#VALUE!</f>
        <v>#VALUE!</v>
      </c>
    </row>
    <row r="16" spans="1:23" ht="27.75" customHeight="1">
      <c r="A16" s="116"/>
      <c r="B16" s="98" t="s">
        <v>45</v>
      </c>
      <c r="C16" s="102" t="s">
        <v>247</v>
      </c>
      <c r="D16" s="40" t="s">
        <v>248</v>
      </c>
      <c r="E16" s="40" t="s">
        <v>718</v>
      </c>
      <c r="F16" s="37" t="s">
        <v>19</v>
      </c>
      <c r="G16" s="37">
        <v>20</v>
      </c>
      <c r="H16" s="74">
        <v>55</v>
      </c>
      <c r="I16" s="74">
        <v>75</v>
      </c>
      <c r="J16" s="37">
        <v>3</v>
      </c>
      <c r="K16" s="77">
        <f t="shared" si="0"/>
        <v>0.26666666666666666</v>
      </c>
      <c r="L16" s="37" t="s">
        <v>13</v>
      </c>
      <c r="M16" s="114"/>
      <c r="O16" s="71" t="str">
        <f t="shared" si="5"/>
        <v>OK</v>
      </c>
      <c r="P16" s="3" t="b">
        <f t="shared" si="1"/>
        <v>0</v>
      </c>
      <c r="Q16" s="3" t="b">
        <f t="shared" si="2"/>
        <v>1</v>
      </c>
      <c r="R16" s="3" t="b">
        <f t="shared" si="3"/>
        <v>0</v>
      </c>
      <c r="S16" s="3" t="b">
        <f t="shared" si="4"/>
        <v>0</v>
      </c>
      <c r="T16" s="3" t="b">
        <f t="shared" si="6"/>
        <v>1</v>
      </c>
      <c r="U16" s="93" t="e">
        <f>#VALUE!</f>
        <v>#VALUE!</v>
      </c>
      <c r="V16" s="96" t="e">
        <f>#VALUE!</f>
        <v>#VALUE!</v>
      </c>
      <c r="W16" s="96" t="e">
        <f>#VALUE!</f>
        <v>#VALUE!</v>
      </c>
    </row>
    <row r="17" spans="1:23" ht="27.75" customHeight="1">
      <c r="A17" s="116"/>
      <c r="B17" s="98" t="s">
        <v>710</v>
      </c>
      <c r="C17" s="102" t="s">
        <v>206</v>
      </c>
      <c r="D17" s="40" t="s">
        <v>207</v>
      </c>
      <c r="E17" s="40" t="s">
        <v>725</v>
      </c>
      <c r="F17" s="37" t="s">
        <v>19</v>
      </c>
      <c r="G17" s="37">
        <v>24</v>
      </c>
      <c r="H17" s="74">
        <v>76</v>
      </c>
      <c r="I17" s="74">
        <v>100</v>
      </c>
      <c r="J17" s="37">
        <v>4</v>
      </c>
      <c r="K17" s="77">
        <f t="shared" si="0"/>
        <v>0.24</v>
      </c>
      <c r="L17" s="37" t="s">
        <v>13</v>
      </c>
      <c r="M17" s="114"/>
      <c r="O17" s="71" t="str">
        <f t="shared" si="5"/>
        <v>OK</v>
      </c>
      <c r="P17" s="3" t="b">
        <f t="shared" si="1"/>
        <v>0</v>
      </c>
      <c r="Q17" s="3" t="b">
        <f t="shared" si="2"/>
        <v>1</v>
      </c>
      <c r="R17" s="3" t="b">
        <f t="shared" si="3"/>
        <v>0</v>
      </c>
      <c r="S17" s="3" t="b">
        <f t="shared" si="4"/>
        <v>0</v>
      </c>
      <c r="T17" s="3" t="b">
        <f t="shared" si="6"/>
        <v>1</v>
      </c>
      <c r="U17" s="93" t="e">
        <f>#VALUE!</f>
        <v>#VALUE!</v>
      </c>
      <c r="V17" s="96" t="e">
        <f>#VALUE!</f>
        <v>#VALUE!</v>
      </c>
      <c r="W17" s="96" t="e">
        <f>#VALUE!</f>
        <v>#VALUE!</v>
      </c>
    </row>
    <row r="18" spans="1:23" ht="27.75" customHeight="1">
      <c r="A18" s="116"/>
      <c r="B18" s="98" t="s">
        <v>726</v>
      </c>
      <c r="C18" s="102" t="s">
        <v>61</v>
      </c>
      <c r="D18" s="40" t="s">
        <v>721</v>
      </c>
      <c r="E18" s="40" t="s">
        <v>491</v>
      </c>
      <c r="F18" s="37" t="s">
        <v>8</v>
      </c>
      <c r="G18" s="37">
        <v>24</v>
      </c>
      <c r="H18" s="74">
        <v>26</v>
      </c>
      <c r="I18" s="74">
        <v>50</v>
      </c>
      <c r="J18" s="37">
        <v>2</v>
      </c>
      <c r="K18" s="77">
        <f t="shared" si="0"/>
        <v>0.48</v>
      </c>
      <c r="L18" s="37" t="s">
        <v>13</v>
      </c>
      <c r="M18" s="114"/>
      <c r="O18" s="71" t="str">
        <f t="shared" si="5"/>
        <v>OK</v>
      </c>
      <c r="P18" s="3" t="b">
        <f t="shared" si="1"/>
        <v>0</v>
      </c>
      <c r="Q18" s="3" t="b">
        <f t="shared" si="2"/>
        <v>0</v>
      </c>
      <c r="R18" s="3" t="b">
        <f t="shared" si="3"/>
        <v>1</v>
      </c>
      <c r="S18" s="3" t="b">
        <f t="shared" si="4"/>
        <v>0</v>
      </c>
      <c r="T18" s="3" t="b">
        <f t="shared" si="6"/>
        <v>1</v>
      </c>
      <c r="U18" s="93" t="e">
        <f>#VALUE!</f>
        <v>#VALUE!</v>
      </c>
      <c r="V18" s="96" t="e">
        <f>#VALUE!</f>
        <v>#VALUE!</v>
      </c>
      <c r="W18" s="96" t="e">
        <f>#VALUE!</f>
        <v>#VALUE!</v>
      </c>
    </row>
    <row r="19" spans="1:23" ht="27.75" customHeight="1">
      <c r="A19" s="116"/>
      <c r="B19" s="98"/>
      <c r="C19" s="102"/>
      <c r="D19" s="40"/>
      <c r="E19" s="40"/>
      <c r="F19" s="37"/>
      <c r="G19" s="37"/>
      <c r="H19" s="74"/>
      <c r="I19" s="74"/>
      <c r="J19" s="37"/>
      <c r="K19" s="77"/>
      <c r="L19" s="37"/>
      <c r="M19" s="114"/>
      <c r="O19" s="71" t="str">
        <f t="shared" si="5"/>
        <v>Errore</v>
      </c>
      <c r="P19" s="3" t="b">
        <f t="shared" si="1"/>
        <v>0</v>
      </c>
      <c r="Q19" s="3" t="b">
        <f t="shared" si="2"/>
        <v>0</v>
      </c>
      <c r="R19" s="3" t="b">
        <f t="shared" si="3"/>
        <v>0</v>
      </c>
      <c r="S19" s="3" t="b">
        <f t="shared" si="4"/>
        <v>0</v>
      </c>
      <c r="T19" s="3" t="b">
        <f t="shared" si="6"/>
        <v>0</v>
      </c>
      <c r="U19" s="93" t="e">
        <f>#VALUE!</f>
        <v>#VALUE!</v>
      </c>
      <c r="V19" s="96" t="e">
        <f>#VALUE!</f>
        <v>#VALUE!</v>
      </c>
      <c r="W19" s="96" t="e">
        <f>#VALUE!</f>
        <v>#VALUE!</v>
      </c>
    </row>
    <row r="20" spans="1:23" ht="27.75" customHeight="1">
      <c r="A20" s="116"/>
      <c r="B20" s="98"/>
      <c r="C20" s="102"/>
      <c r="D20" s="40"/>
      <c r="E20" s="40"/>
      <c r="F20" s="37"/>
      <c r="G20" s="37"/>
      <c r="H20" s="74"/>
      <c r="I20" s="74"/>
      <c r="J20" s="80"/>
      <c r="K20" s="77"/>
      <c r="L20" s="37"/>
      <c r="M20" s="114"/>
      <c r="O20" s="71" t="str">
        <f t="shared" si="5"/>
        <v>Errore</v>
      </c>
      <c r="P20" s="3" t="b">
        <f t="shared" si="1"/>
        <v>0</v>
      </c>
      <c r="Q20" s="3" t="b">
        <f t="shared" si="2"/>
        <v>0</v>
      </c>
      <c r="R20" s="3" t="b">
        <f t="shared" si="3"/>
        <v>0</v>
      </c>
      <c r="S20" s="3" t="b">
        <f t="shared" si="4"/>
        <v>0</v>
      </c>
      <c r="T20" s="3" t="b">
        <f t="shared" si="6"/>
        <v>0</v>
      </c>
      <c r="U20" s="93" t="e">
        <f>#VALUE!</f>
        <v>#VALUE!</v>
      </c>
      <c r="V20" s="96" t="e">
        <f>#VALUE!</f>
        <v>#VALUE!</v>
      </c>
      <c r="W20" s="96" t="e">
        <f>#VALUE!</f>
        <v>#VALUE!</v>
      </c>
    </row>
    <row r="21" spans="1:23" ht="27.75" customHeight="1">
      <c r="A21" s="116"/>
      <c r="B21" s="99"/>
      <c r="C21" s="102"/>
      <c r="D21" s="40"/>
      <c r="E21" s="40"/>
      <c r="F21" s="37"/>
      <c r="G21" s="37"/>
      <c r="H21" s="74"/>
      <c r="I21" s="74"/>
      <c r="J21" s="37"/>
      <c r="K21" s="77"/>
      <c r="L21" s="37"/>
      <c r="M21" s="114"/>
      <c r="O21" s="71" t="str">
        <f t="shared" si="5"/>
        <v>Errore</v>
      </c>
      <c r="P21" s="3" t="b">
        <f t="shared" si="1"/>
        <v>0</v>
      </c>
      <c r="Q21" s="3" t="b">
        <f t="shared" si="2"/>
        <v>0</v>
      </c>
      <c r="R21" s="3" t="b">
        <f t="shared" si="3"/>
        <v>0</v>
      </c>
      <c r="S21" s="3" t="b">
        <f t="shared" si="4"/>
        <v>0</v>
      </c>
      <c r="T21" s="3" t="b">
        <f t="shared" si="6"/>
        <v>0</v>
      </c>
      <c r="U21" s="93" t="e">
        <f>#VALUE!</f>
        <v>#VALUE!</v>
      </c>
      <c r="V21" s="96" t="e">
        <f>#VALUE!</f>
        <v>#VALUE!</v>
      </c>
      <c r="W21" s="96" t="e">
        <f>#VALUE!</f>
        <v>#VALUE!</v>
      </c>
    </row>
    <row r="22" spans="1:23" ht="27.75" customHeight="1" thickBot="1">
      <c r="A22" s="109"/>
      <c r="B22" s="99"/>
      <c r="C22" s="103"/>
      <c r="D22" s="44"/>
      <c r="E22" s="79"/>
      <c r="F22" s="80"/>
      <c r="G22" s="80"/>
      <c r="H22" s="75"/>
      <c r="I22" s="75"/>
      <c r="J22" s="80"/>
      <c r="K22" s="78"/>
      <c r="L22" s="80"/>
      <c r="M22" s="115"/>
      <c r="O22" s="71" t="str">
        <f t="shared" si="5"/>
        <v>Errore</v>
      </c>
      <c r="P22" s="3" t="b">
        <f t="shared" si="1"/>
        <v>0</v>
      </c>
      <c r="Q22" s="3" t="b">
        <f t="shared" si="2"/>
        <v>0</v>
      </c>
      <c r="R22" s="3" t="b">
        <f t="shared" si="3"/>
        <v>0</v>
      </c>
      <c r="S22" s="3" t="b">
        <f t="shared" si="4"/>
        <v>0</v>
      </c>
      <c r="T22" s="3" t="b">
        <f t="shared" si="6"/>
        <v>0</v>
      </c>
      <c r="U22" s="93" t="e">
        <f>#VALUE!</f>
        <v>#VALUE!</v>
      </c>
      <c r="V22" s="96" t="e">
        <f>#VALUE!</f>
        <v>#VALUE!</v>
      </c>
      <c r="W22" s="96" t="e">
        <f>#VALUE!</f>
        <v>#VALUE!</v>
      </c>
    </row>
    <row r="23" spans="1:23" ht="27.75" customHeight="1">
      <c r="A23" s="108" t="s">
        <v>20</v>
      </c>
      <c r="B23" s="97" t="s">
        <v>51</v>
      </c>
      <c r="C23" s="101" t="s">
        <v>160</v>
      </c>
      <c r="D23" s="79" t="s">
        <v>161</v>
      </c>
      <c r="E23" s="39" t="s">
        <v>424</v>
      </c>
      <c r="F23" s="36" t="s">
        <v>12</v>
      </c>
      <c r="G23" s="36">
        <v>24</v>
      </c>
      <c r="H23" s="73">
        <v>51</v>
      </c>
      <c r="I23" s="73">
        <v>75</v>
      </c>
      <c r="J23" s="36">
        <v>3</v>
      </c>
      <c r="K23" s="76">
        <f t="shared" si="0"/>
        <v>0.32</v>
      </c>
      <c r="L23" s="36" t="s">
        <v>13</v>
      </c>
      <c r="M23" s="113">
        <f>SUM(J23:J26)</f>
        <v>10</v>
      </c>
      <c r="O23" s="71" t="str">
        <f t="shared" si="5"/>
        <v>OK</v>
      </c>
      <c r="P23" s="3" t="b">
        <f t="shared" si="1"/>
        <v>0</v>
      </c>
      <c r="Q23" s="3" t="b">
        <f t="shared" si="2"/>
        <v>0</v>
      </c>
      <c r="R23" s="3" t="b">
        <f t="shared" si="3"/>
        <v>0</v>
      </c>
      <c r="S23" s="3" t="b">
        <f t="shared" si="4"/>
        <v>1</v>
      </c>
      <c r="T23" s="3" t="b">
        <f t="shared" si="6"/>
        <v>1</v>
      </c>
      <c r="U23" s="93" t="e">
        <f>#VALUE!</f>
        <v>#VALUE!</v>
      </c>
      <c r="V23" s="96" t="e">
        <f>#VALUE!</f>
        <v>#VALUE!</v>
      </c>
      <c r="W23" s="96" t="e">
        <f>#VALUE!</f>
        <v>#VALUE!</v>
      </c>
    </row>
    <row r="24" spans="1:23" ht="27.75" customHeight="1">
      <c r="A24" s="116"/>
      <c r="B24" s="98" t="s">
        <v>51</v>
      </c>
      <c r="C24" s="103" t="s">
        <v>160</v>
      </c>
      <c r="D24" s="40" t="s">
        <v>161</v>
      </c>
      <c r="E24" s="40" t="s">
        <v>730</v>
      </c>
      <c r="F24" s="37" t="s">
        <v>16</v>
      </c>
      <c r="G24" s="37">
        <v>24</v>
      </c>
      <c r="H24" s="74">
        <f>J24*25-G24</f>
        <v>76</v>
      </c>
      <c r="I24" s="74">
        <f>J24*25</f>
        <v>100</v>
      </c>
      <c r="J24" s="37">
        <v>4</v>
      </c>
      <c r="K24" s="77">
        <f t="shared" si="0"/>
        <v>0.24</v>
      </c>
      <c r="L24" s="37" t="s">
        <v>13</v>
      </c>
      <c r="M24" s="114"/>
      <c r="O24" s="71" t="str">
        <f t="shared" si="5"/>
        <v>OK</v>
      </c>
      <c r="P24" s="3" t="b">
        <f t="shared" si="1"/>
        <v>1</v>
      </c>
      <c r="Q24" s="3" t="b">
        <f t="shared" si="2"/>
        <v>0</v>
      </c>
      <c r="R24" s="3" t="b">
        <f t="shared" si="3"/>
        <v>0</v>
      </c>
      <c r="S24" s="3" t="b">
        <f t="shared" si="4"/>
        <v>0</v>
      </c>
      <c r="T24" s="3" t="b">
        <f t="shared" si="6"/>
        <v>1</v>
      </c>
      <c r="U24" s="93" t="e">
        <f>#VALUE!</f>
        <v>#VALUE!</v>
      </c>
      <c r="V24" s="96" t="e">
        <f>#VALUE!</f>
        <v>#VALUE!</v>
      </c>
      <c r="W24" s="96" t="e">
        <f>#VALUE!</f>
        <v>#VALUE!</v>
      </c>
    </row>
    <row r="25" spans="1:23" ht="27.75" customHeight="1">
      <c r="A25" s="116"/>
      <c r="B25" s="98" t="s">
        <v>51</v>
      </c>
      <c r="C25" s="102" t="s">
        <v>160</v>
      </c>
      <c r="D25" s="40" t="s">
        <v>161</v>
      </c>
      <c r="E25" s="40" t="s">
        <v>403</v>
      </c>
      <c r="F25" s="37" t="s">
        <v>8</v>
      </c>
      <c r="G25" s="37">
        <v>24</v>
      </c>
      <c r="H25" s="74">
        <v>51</v>
      </c>
      <c r="I25" s="74">
        <v>75</v>
      </c>
      <c r="J25" s="37">
        <v>3</v>
      </c>
      <c r="K25" s="77">
        <f t="shared" si="0"/>
        <v>0.32</v>
      </c>
      <c r="L25" s="37" t="s">
        <v>13</v>
      </c>
      <c r="M25" s="114"/>
      <c r="O25" s="71" t="str">
        <f t="shared" si="5"/>
        <v>OK</v>
      </c>
      <c r="P25" s="3" t="b">
        <f t="shared" si="1"/>
        <v>0</v>
      </c>
      <c r="Q25" s="3" t="b">
        <f t="shared" si="2"/>
        <v>0</v>
      </c>
      <c r="R25" s="3" t="b">
        <f t="shared" si="3"/>
        <v>1</v>
      </c>
      <c r="S25" s="3" t="b">
        <f t="shared" si="4"/>
        <v>0</v>
      </c>
      <c r="T25" s="3" t="b">
        <f t="shared" si="6"/>
        <v>1</v>
      </c>
      <c r="U25" s="93" t="e">
        <f>#VALUE!</f>
        <v>#VALUE!</v>
      </c>
      <c r="V25" s="96" t="e">
        <f>#VALUE!</f>
        <v>#VALUE!</v>
      </c>
      <c r="W25" s="96" t="e">
        <f>#VALUE!</f>
        <v>#VALUE!</v>
      </c>
    </row>
    <row r="26" spans="1:23" ht="27.75" customHeight="1" thickBot="1">
      <c r="A26" s="109"/>
      <c r="B26" s="98"/>
      <c r="C26" s="102"/>
      <c r="D26" s="40"/>
      <c r="E26" s="40"/>
      <c r="F26" s="37"/>
      <c r="G26" s="37"/>
      <c r="H26" s="74"/>
      <c r="I26" s="74"/>
      <c r="J26" s="37"/>
      <c r="K26" s="77"/>
      <c r="L26" s="37"/>
      <c r="M26" s="115"/>
      <c r="O26" s="71" t="str">
        <f t="shared" si="5"/>
        <v>Errore</v>
      </c>
      <c r="P26" s="3" t="b">
        <f t="shared" si="1"/>
        <v>0</v>
      </c>
      <c r="Q26" s="3" t="b">
        <f t="shared" si="2"/>
        <v>0</v>
      </c>
      <c r="R26" s="3" t="b">
        <f t="shared" si="3"/>
        <v>0</v>
      </c>
      <c r="S26" s="3" t="b">
        <f t="shared" si="4"/>
        <v>0</v>
      </c>
      <c r="T26" s="3" t="b">
        <f t="shared" si="6"/>
        <v>0</v>
      </c>
      <c r="U26" s="93" t="e">
        <f>#VALUE!</f>
        <v>#VALUE!</v>
      </c>
      <c r="V26" s="96" t="e">
        <f>#VALUE!</f>
        <v>#VALUE!</v>
      </c>
      <c r="W26" s="96" t="e">
        <f>#VALUE!</f>
        <v>#VALUE!</v>
      </c>
    </row>
    <row r="27" spans="1:23" ht="27.75" customHeight="1">
      <c r="A27" s="108" t="s">
        <v>22</v>
      </c>
      <c r="B27" s="97" t="s">
        <v>54</v>
      </c>
      <c r="C27" s="101" t="s">
        <v>192</v>
      </c>
      <c r="D27" s="79" t="s">
        <v>193</v>
      </c>
      <c r="E27" s="39" t="s">
        <v>436</v>
      </c>
      <c r="F27" s="36" t="s">
        <v>12</v>
      </c>
      <c r="G27" s="36">
        <v>24</v>
      </c>
      <c r="H27" s="73">
        <f>J27*25-G27</f>
        <v>51</v>
      </c>
      <c r="I27" s="73">
        <f>J27*25</f>
        <v>75</v>
      </c>
      <c r="J27" s="36">
        <v>3</v>
      </c>
      <c r="K27" s="76">
        <f t="shared" si="0"/>
        <v>0.32</v>
      </c>
      <c r="L27" s="36" t="s">
        <v>13</v>
      </c>
      <c r="M27" s="113">
        <f>SUM(J27:J30)</f>
        <v>3</v>
      </c>
      <c r="O27" s="71" t="str">
        <f t="shared" si="5"/>
        <v>OK</v>
      </c>
      <c r="P27" s="3" t="b">
        <f t="shared" si="1"/>
        <v>0</v>
      </c>
      <c r="Q27" s="3" t="b">
        <f t="shared" si="2"/>
        <v>0</v>
      </c>
      <c r="R27" s="3" t="b">
        <f t="shared" si="3"/>
        <v>0</v>
      </c>
      <c r="S27" s="3" t="b">
        <f t="shared" si="4"/>
        <v>1</v>
      </c>
      <c r="T27" s="3" t="b">
        <f t="shared" si="6"/>
        <v>1</v>
      </c>
      <c r="U27" s="93" t="e">
        <f>#VALUE!</f>
        <v>#VALUE!</v>
      </c>
      <c r="V27" s="96" t="e">
        <f>#VALUE!</f>
        <v>#VALUE!</v>
      </c>
      <c r="W27" s="96" t="e">
        <f>#VALUE!</f>
        <v>#VALUE!</v>
      </c>
    </row>
    <row r="28" spans="1:23" ht="27.75" customHeight="1">
      <c r="A28" s="116"/>
      <c r="M28" s="114"/>
      <c r="O28" s="71" t="str">
        <f t="shared" si="5"/>
        <v>OK</v>
      </c>
      <c r="P28" s="3" t="b">
        <f>AND('TERZO ANNO'!K27&gt;5%,'TERZO ANNO'!K27&lt;25%,'TERZO ANNO'!F27="LI")</f>
        <v>0</v>
      </c>
      <c r="Q28" s="3" t="b">
        <f>AND('TERZO ANNO'!K27&gt;11%,'TERZO ANNO'!K27&lt;49%,'TERZO ANNO'!F27="LG")</f>
        <v>0</v>
      </c>
      <c r="R28" s="3" t="b">
        <f>AND('TERZO ANNO'!K27&gt;23%,'TERZO ANNO'!K27&lt;61%,'TERZO ANNO'!F27="LC")</f>
        <v>1</v>
      </c>
      <c r="S28" s="3" t="b">
        <f>AND('TERZO ANNO'!K27&gt;31%,'TERZO ANNO'!K27&lt;81%,'TERZO ANNO'!F27="LA")</f>
        <v>0</v>
      </c>
      <c r="T28" s="3" t="b">
        <f t="shared" si="6"/>
        <v>1</v>
      </c>
      <c r="U28" s="93" t="e">
        <f>#VALUE!</f>
        <v>#VALUE!</v>
      </c>
      <c r="V28" s="96" t="e">
        <f>#VALUE!</f>
        <v>#VALUE!</v>
      </c>
      <c r="W28" s="96" t="e">
        <f>#VALUE!</f>
        <v>#VALUE!</v>
      </c>
    </row>
    <row r="29" spans="1:23" ht="27.75" customHeight="1">
      <c r="A29" s="116"/>
      <c r="B29" s="98"/>
      <c r="C29" s="102"/>
      <c r="D29" s="40"/>
      <c r="E29" s="40"/>
      <c r="F29" s="37"/>
      <c r="G29" s="37"/>
      <c r="H29" s="74"/>
      <c r="I29" s="74"/>
      <c r="J29" s="37"/>
      <c r="K29" s="77"/>
      <c r="L29" s="37"/>
      <c r="M29" s="114"/>
      <c r="O29" s="71" t="str">
        <f t="shared" si="5"/>
        <v>Errore</v>
      </c>
      <c r="P29" s="3" t="b">
        <f>AND(K29&gt;5%,K29&lt;25%,F29="LI")</f>
        <v>0</v>
      </c>
      <c r="Q29" s="3" t="b">
        <f>AND(K29&gt;11%,K29&lt;49%,F29="LG")</f>
        <v>0</v>
      </c>
      <c r="R29" s="3" t="b">
        <f>AND(K29&gt;23%,K29&lt;61%,F29="LC")</f>
        <v>0</v>
      </c>
      <c r="S29" s="3" t="b">
        <f>AND(K29&gt;31%,K29&lt;81%,F29="LA")</f>
        <v>0</v>
      </c>
      <c r="T29" s="3" t="b">
        <f t="shared" si="6"/>
        <v>0</v>
      </c>
      <c r="U29" s="93" t="e">
        <f>#VALUE!</f>
        <v>#VALUE!</v>
      </c>
      <c r="V29" s="96" t="e">
        <f>#VALUE!</f>
        <v>#VALUE!</v>
      </c>
      <c r="W29" s="96" t="e">
        <f>#VALUE!</f>
        <v>#VALUE!</v>
      </c>
    </row>
    <row r="30" spans="1:23" ht="33" customHeight="1" thickBot="1">
      <c r="A30" s="109"/>
      <c r="B30" s="100"/>
      <c r="C30" s="104"/>
      <c r="D30" s="44"/>
      <c r="E30" s="44"/>
      <c r="F30" s="38"/>
      <c r="G30" s="38"/>
      <c r="H30" s="75"/>
      <c r="I30" s="75"/>
      <c r="J30" s="38"/>
      <c r="K30" s="78"/>
      <c r="L30" s="38"/>
      <c r="M30" s="115"/>
      <c r="O30" s="71" t="str">
        <f t="shared" si="5"/>
        <v>Errore</v>
      </c>
      <c r="P30" s="3" t="b">
        <f>AND(K30&gt;5%,K30&lt;25%,F30="LI")</f>
        <v>0</v>
      </c>
      <c r="Q30" s="3" t="b">
        <f>AND(K30&gt;11%,K30&lt;49%,F30="LG")</f>
        <v>0</v>
      </c>
      <c r="R30" s="3" t="b">
        <f>AND(K30&gt;23%,K30&lt;61%,F30="LC")</f>
        <v>0</v>
      </c>
      <c r="S30" s="3" t="b">
        <f>AND(K30&gt;31%,K30&lt;81%,F30="LA")</f>
        <v>0</v>
      </c>
      <c r="T30" s="3" t="b">
        <f t="shared" si="6"/>
        <v>0</v>
      </c>
      <c r="U30" s="93" t="e">
        <f>#VALUE!</f>
        <v>#VALUE!</v>
      </c>
      <c r="V30" s="96" t="e">
        <f>#VALUE!</f>
        <v>#VALUE!</v>
      </c>
      <c r="W30" s="96" t="e">
        <f>#VALUE!</f>
        <v>#VALUE!</v>
      </c>
    </row>
    <row r="31" spans="1:15" ht="49.5" customHeight="1" thickBot="1">
      <c r="A31" s="56" t="s">
        <v>23</v>
      </c>
      <c r="B31" s="61"/>
      <c r="C31" s="61" t="s">
        <v>597</v>
      </c>
      <c r="D31" s="61"/>
      <c r="E31" s="60"/>
      <c r="F31" s="62" t="s">
        <v>597</v>
      </c>
      <c r="G31" s="62"/>
      <c r="H31" s="62"/>
      <c r="I31" s="89"/>
      <c r="J31" s="35"/>
      <c r="K31" s="62"/>
      <c r="L31" s="62"/>
      <c r="M31" s="88">
        <v>6</v>
      </c>
      <c r="O31" s="71"/>
    </row>
    <row r="32" spans="1:20" ht="16.5" hidden="1" thickBot="1">
      <c r="A32" s="117"/>
      <c r="B32" s="41"/>
      <c r="C32" s="41"/>
      <c r="D32" s="42"/>
      <c r="E32" s="43"/>
      <c r="F32" s="33"/>
      <c r="G32" s="33"/>
      <c r="H32" s="33"/>
      <c r="I32" s="33"/>
      <c r="J32" s="33"/>
      <c r="K32" s="34"/>
      <c r="L32" s="33"/>
      <c r="M32" s="82"/>
      <c r="O32" s="71" t="str">
        <f t="shared" si="5"/>
        <v>Errore</v>
      </c>
      <c r="P32" s="3" t="b">
        <f>AND(K32&gt;5%,K32&lt;25%,F32="LI")</f>
        <v>0</v>
      </c>
      <c r="Q32" s="3" t="b">
        <f>AND(K32&gt;11%,K32&lt;49%,F32="LG")</f>
        <v>0</v>
      </c>
      <c r="R32" s="3" t="b">
        <f>AND(K32&gt;23%,K32&lt;61%,F32="LC")</f>
        <v>0</v>
      </c>
      <c r="S32" s="3" t="b">
        <f>AND(K32&gt;31%,K32&lt;81%,F32="LA")</f>
        <v>0</v>
      </c>
      <c r="T32" s="3" t="b">
        <f t="shared" si="6"/>
        <v>0</v>
      </c>
    </row>
    <row r="33" spans="1:20" ht="16.5" hidden="1" thickBot="1">
      <c r="A33" s="118"/>
      <c r="B33" s="41"/>
      <c r="C33" s="41"/>
      <c r="D33" s="42"/>
      <c r="E33" s="43"/>
      <c r="F33" s="33"/>
      <c r="G33" s="33"/>
      <c r="H33" s="33"/>
      <c r="I33" s="33"/>
      <c r="J33" s="33"/>
      <c r="K33" s="34"/>
      <c r="L33" s="33"/>
      <c r="M33" s="82"/>
      <c r="O33" s="71" t="str">
        <f t="shared" si="5"/>
        <v>Errore</v>
      </c>
      <c r="P33" s="3" t="b">
        <f>AND(K33&gt;5%,K33&lt;25%,F33="LI")</f>
        <v>0</v>
      </c>
      <c r="Q33" s="3" t="b">
        <f>AND(K33&gt;11%,K33&lt;49%,F33="LG")</f>
        <v>0</v>
      </c>
      <c r="R33" s="3" t="b">
        <f>AND(K33&gt;23%,K33&lt;61%,F33="LC")</f>
        <v>0</v>
      </c>
      <c r="S33" s="3" t="b">
        <f>AND(K33&gt;31%,K33&lt;81%,F33="LA")</f>
        <v>0</v>
      </c>
      <c r="T33" s="3" t="b">
        <f t="shared" si="6"/>
        <v>0</v>
      </c>
    </row>
    <row r="34" spans="1:20" ht="37.5" customHeight="1">
      <c r="A34" s="108" t="s">
        <v>37</v>
      </c>
      <c r="B34" s="139"/>
      <c r="C34" s="133"/>
      <c r="D34" s="141"/>
      <c r="E34" s="143"/>
      <c r="F34" s="133"/>
      <c r="G34" s="137"/>
      <c r="H34" s="127"/>
      <c r="I34" s="127"/>
      <c r="J34" s="129"/>
      <c r="K34" s="131"/>
      <c r="L34" s="133"/>
      <c r="M34" s="113">
        <f>J34</f>
        <v>0</v>
      </c>
      <c r="O34" s="134" t="str">
        <f t="shared" si="5"/>
        <v>Errore</v>
      </c>
      <c r="P34" s="136" t="b">
        <f>AND(K34&gt;5%,K34&lt;25%,F34="LI")</f>
        <v>0</v>
      </c>
      <c r="Q34" s="107" t="b">
        <f>AND(K34&gt;11%,K34&lt;49%,F34="LG")</f>
        <v>0</v>
      </c>
      <c r="R34" s="107" t="b">
        <f>AND(K34&gt;23%,K34&lt;61%,F34="LC")</f>
        <v>0</v>
      </c>
      <c r="S34" s="107" t="b">
        <f>AND(K34&gt;31%,K34&lt;81%,F34="LA")</f>
        <v>0</v>
      </c>
      <c r="T34" s="107" t="b">
        <f t="shared" si="6"/>
        <v>0</v>
      </c>
    </row>
    <row r="35" spans="1:20" ht="40.5" customHeight="1" thickBot="1">
      <c r="A35" s="109"/>
      <c r="B35" s="140"/>
      <c r="C35" s="130"/>
      <c r="D35" s="142"/>
      <c r="E35" s="144"/>
      <c r="F35" s="130"/>
      <c r="G35" s="138"/>
      <c r="H35" s="128"/>
      <c r="I35" s="128"/>
      <c r="J35" s="130"/>
      <c r="K35" s="132"/>
      <c r="L35" s="130"/>
      <c r="M35" s="115"/>
      <c r="O35" s="135"/>
      <c r="P35" s="136"/>
      <c r="Q35" s="107"/>
      <c r="R35" s="107"/>
      <c r="S35" s="107"/>
      <c r="T35" s="107"/>
    </row>
    <row r="36" spans="9:13" ht="36" customHeight="1">
      <c r="I36" s="4"/>
      <c r="M36" s="1">
        <f>SUM(M9:M35)</f>
        <v>60</v>
      </c>
    </row>
    <row r="37" spans="5:9" ht="36" customHeight="1" hidden="1">
      <c r="E37" s="85" t="s">
        <v>684</v>
      </c>
      <c r="F37" s="64">
        <f>SUM(J9:J30)</f>
        <v>54</v>
      </c>
      <c r="I37" s="4"/>
    </row>
    <row r="38" spans="5:9" ht="36" customHeight="1" hidden="1">
      <c r="E38" s="85" t="s">
        <v>685</v>
      </c>
      <c r="F38" s="64">
        <f>SUM(G9:G35)</f>
        <v>289</v>
      </c>
      <c r="I38" s="4"/>
    </row>
    <row r="39" spans="5:9" ht="36" customHeight="1" hidden="1">
      <c r="E39" s="85" t="s">
        <v>686</v>
      </c>
      <c r="F39" s="64">
        <f>COUNTIF(L9:L35,"E")</f>
        <v>4</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29">
    <mergeCell ref="L34:L35"/>
    <mergeCell ref="M34:M35"/>
    <mergeCell ref="A23:A26"/>
    <mergeCell ref="M23:M26"/>
    <mergeCell ref="A6:M6"/>
    <mergeCell ref="A9:A14"/>
    <mergeCell ref="M9:M14"/>
    <mergeCell ref="A15:A22"/>
    <mergeCell ref="M15:M22"/>
    <mergeCell ref="P34:P35"/>
    <mergeCell ref="Q34:Q35"/>
    <mergeCell ref="A27:A30"/>
    <mergeCell ref="M27:M30"/>
    <mergeCell ref="A32:A33"/>
    <mergeCell ref="A34:A35"/>
    <mergeCell ref="B34:B35"/>
    <mergeCell ref="C34:C35"/>
    <mergeCell ref="D34:D35"/>
    <mergeCell ref="E34:E35"/>
    <mergeCell ref="R34:R35"/>
    <mergeCell ref="S34:S35"/>
    <mergeCell ref="T34:T35"/>
    <mergeCell ref="F34:F35"/>
    <mergeCell ref="G34:G35"/>
    <mergeCell ref="H34:H35"/>
    <mergeCell ref="I34:I35"/>
    <mergeCell ref="J34:J35"/>
    <mergeCell ref="K34:K35"/>
    <mergeCell ref="O34:O35"/>
  </mergeCells>
  <dataValidations count="2">
    <dataValidation allowBlank="1" showInputMessage="1" showErrorMessage="1" prompt="Inserire n° CFA" sqref="J9:J27 J29:J30"/>
    <dataValidation allowBlank="1" showInputMessage="1" showErrorMessage="1" prompt="Inserire ore di lezione" sqref="G9:G27 G29:G30"/>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W163"/>
  <sheetViews>
    <sheetView tabSelected="1" zoomScale="108" zoomScaleNormal="108" zoomScalePageLayoutView="0" workbookViewId="0" topLeftCell="A25">
      <selection activeCell="B34" sqref="B34:K34"/>
    </sheetView>
  </sheetViews>
  <sheetFormatPr defaultColWidth="11.421875" defaultRowHeight="36" customHeight="1"/>
  <cols>
    <col min="1" max="1" width="21.28125" style="1" customWidth="1"/>
    <col min="2" max="2" width="36.7109375" style="1" customWidth="1"/>
    <col min="3" max="3" width="10.42187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8.75">
      <c r="A2" s="126" t="s">
        <v>691</v>
      </c>
      <c r="B2" s="126"/>
      <c r="C2" s="126"/>
      <c r="D2" s="126"/>
      <c r="E2" s="126"/>
      <c r="F2" s="126"/>
      <c r="G2" s="126"/>
      <c r="H2" s="126"/>
      <c r="I2" s="126"/>
      <c r="J2" s="126"/>
      <c r="K2" s="126"/>
      <c r="L2" s="126"/>
      <c r="M2" s="126"/>
    </row>
    <row r="3" spans="1:13" ht="18.75" hidden="1">
      <c r="A3" s="87"/>
      <c r="B3" s="87"/>
      <c r="C3" s="87"/>
      <c r="D3" s="87"/>
      <c r="E3" s="87"/>
      <c r="F3" s="87"/>
      <c r="G3" s="87"/>
      <c r="H3" s="87"/>
      <c r="I3" s="87"/>
      <c r="J3" s="87"/>
      <c r="K3" s="87"/>
      <c r="L3" s="87"/>
      <c r="M3" s="87"/>
    </row>
    <row r="4" spans="1:13" ht="18.75" hidden="1">
      <c r="A4" s="87"/>
      <c r="B4" s="87"/>
      <c r="C4" s="87"/>
      <c r="D4" s="87"/>
      <c r="E4" s="87"/>
      <c r="F4" s="87"/>
      <c r="G4" s="87"/>
      <c r="H4" s="87"/>
      <c r="I4" s="87"/>
      <c r="J4" s="87"/>
      <c r="K4" s="87"/>
      <c r="L4" s="87"/>
      <c r="M4" s="87"/>
    </row>
    <row r="5" spans="1:13" ht="18.75" hidden="1">
      <c r="A5" s="87"/>
      <c r="B5" s="87"/>
      <c r="C5" s="87"/>
      <c r="D5" s="87"/>
      <c r="E5" s="87"/>
      <c r="F5" s="87"/>
      <c r="G5" s="87"/>
      <c r="H5" s="87"/>
      <c r="I5" s="87"/>
      <c r="J5" s="87"/>
      <c r="K5" s="87"/>
      <c r="L5" s="87"/>
      <c r="M5" s="87"/>
    </row>
    <row r="6" spans="1:13" ht="18.75" hidden="1">
      <c r="A6" s="87"/>
      <c r="B6" s="87"/>
      <c r="C6" s="87"/>
      <c r="D6" s="87"/>
      <c r="E6" s="87"/>
      <c r="F6" s="87"/>
      <c r="G6" s="87"/>
      <c r="H6" s="87"/>
      <c r="I6" s="87"/>
      <c r="J6" s="87"/>
      <c r="K6" s="87"/>
      <c r="L6" s="87"/>
      <c r="M6" s="87"/>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c r="A9" s="108" t="s">
        <v>6</v>
      </c>
      <c r="B9" s="97" t="s">
        <v>46</v>
      </c>
      <c r="C9" s="101" t="s">
        <v>10</v>
      </c>
      <c r="D9" s="40" t="s">
        <v>143</v>
      </c>
      <c r="E9" s="39" t="s">
        <v>527</v>
      </c>
      <c r="F9" s="36" t="s">
        <v>8</v>
      </c>
      <c r="G9" s="36">
        <v>32</v>
      </c>
      <c r="H9" s="73">
        <v>68</v>
      </c>
      <c r="I9" s="73">
        <v>100</v>
      </c>
      <c r="J9" s="36">
        <v>4</v>
      </c>
      <c r="K9" s="76">
        <f>(100*G9)/(J9*25)/100</f>
        <v>0.32</v>
      </c>
      <c r="L9" s="36" t="s">
        <v>9</v>
      </c>
      <c r="M9" s="110">
        <f>SUM(J9:J14)</f>
        <v>4</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16"/>
      <c r="B10" s="98"/>
      <c r="C10" s="102"/>
      <c r="D10" s="40"/>
      <c r="E10" s="40"/>
      <c r="F10" s="37"/>
      <c r="G10" s="37"/>
      <c r="H10" s="74"/>
      <c r="I10" s="74"/>
      <c r="J10" s="37"/>
      <c r="K10" s="77"/>
      <c r="L10" s="37"/>
      <c r="M10" s="111"/>
      <c r="O10" s="71" t="str">
        <f aca="true" t="shared" si="0" ref="O10:O34">IF(T10=TRUE,"OK","Errore")</f>
        <v>Errore</v>
      </c>
      <c r="P10" s="3" t="b">
        <f>AND(K10&gt;5%,K10&lt;25%,F10="LI")</f>
        <v>0</v>
      </c>
      <c r="Q10" s="3" t="b">
        <f aca="true" t="shared" si="1" ref="Q10:Q34">AND(K10&gt;11%,K10&lt;49%,F10="LG")</f>
        <v>0</v>
      </c>
      <c r="R10" s="3" t="b">
        <f aca="true" t="shared" si="2" ref="R10:R34">AND(K10&gt;23%,K10&lt;61%,F10="LC")</f>
        <v>0</v>
      </c>
      <c r="S10" s="3" t="b">
        <f aca="true" t="shared" si="3" ref="S10:S34">AND(K10&gt;31%,K10&lt;81%,F10="LA")</f>
        <v>0</v>
      </c>
      <c r="T10" s="3" t="b">
        <f aca="true" t="shared" si="4" ref="T10:T34">OR(P10=TRUE,Q10=TRUE,R10=TRUE,S10=TRUE)</f>
        <v>0</v>
      </c>
      <c r="U10" s="93" t="e">
        <f>#VALUE!</f>
        <v>#VALUE!</v>
      </c>
      <c r="V10" s="96" t="e">
        <f>#VALUE!</f>
        <v>#VALUE!</v>
      </c>
      <c r="W10" s="96" t="e">
        <f>#VALUE!</f>
        <v>#VALUE!</v>
      </c>
    </row>
    <row r="11" spans="1:23" ht="27.75" customHeight="1">
      <c r="A11" s="116"/>
      <c r="B11" s="98"/>
      <c r="C11" s="102"/>
      <c r="D11" s="40"/>
      <c r="E11" s="40"/>
      <c r="F11" s="37"/>
      <c r="G11" s="37"/>
      <c r="H11" s="74"/>
      <c r="I11" s="74"/>
      <c r="J11" s="37"/>
      <c r="K11" s="77"/>
      <c r="L11" s="37"/>
      <c r="M11" s="111"/>
      <c r="O11" s="71" t="str">
        <f t="shared" si="0"/>
        <v>Errore</v>
      </c>
      <c r="P11" s="3" t="b">
        <f aca="true" t="shared" si="5" ref="P11:P34">AND(K11&gt;5%,K11&lt;25%,F11="LI")</f>
        <v>0</v>
      </c>
      <c r="Q11" s="3" t="b">
        <f t="shared" si="1"/>
        <v>0</v>
      </c>
      <c r="R11" s="3" t="b">
        <f t="shared" si="2"/>
        <v>0</v>
      </c>
      <c r="S11" s="3" t="b">
        <f t="shared" si="3"/>
        <v>0</v>
      </c>
      <c r="T11" s="3" t="b">
        <f t="shared" si="4"/>
        <v>0</v>
      </c>
      <c r="U11" s="93" t="e">
        <f>#VALUE!</f>
        <v>#VALUE!</v>
      </c>
      <c r="V11" s="96" t="e">
        <f>#VALUE!</f>
        <v>#VALUE!</v>
      </c>
      <c r="W11" s="96" t="e">
        <f>#VALUE!</f>
        <v>#VALUE!</v>
      </c>
    </row>
    <row r="12" spans="1:23" ht="27.75" customHeight="1">
      <c r="A12" s="116"/>
      <c r="B12" s="98"/>
      <c r="C12" s="102"/>
      <c r="D12" s="40"/>
      <c r="E12" s="40"/>
      <c r="F12" s="37"/>
      <c r="G12" s="37"/>
      <c r="H12" s="74"/>
      <c r="I12" s="74"/>
      <c r="J12" s="37"/>
      <c r="K12" s="77"/>
      <c r="L12" s="37"/>
      <c r="M12" s="111"/>
      <c r="O12" s="71" t="str">
        <f t="shared" si="0"/>
        <v>Errore</v>
      </c>
      <c r="P12" s="3" t="b">
        <f t="shared" si="5"/>
        <v>0</v>
      </c>
      <c r="Q12" s="3" t="b">
        <f t="shared" si="1"/>
        <v>0</v>
      </c>
      <c r="R12" s="3" t="b">
        <f t="shared" si="2"/>
        <v>0</v>
      </c>
      <c r="S12" s="3" t="b">
        <f t="shared" si="3"/>
        <v>0</v>
      </c>
      <c r="T12" s="3" t="b">
        <f t="shared" si="4"/>
        <v>0</v>
      </c>
      <c r="U12" s="93" t="e">
        <f>#VALUE!</f>
        <v>#VALUE!</v>
      </c>
      <c r="V12" s="96" t="e">
        <f>#VALUE!</f>
        <v>#VALUE!</v>
      </c>
      <c r="W12" s="96" t="e">
        <f>#VALUE!</f>
        <v>#VALUE!</v>
      </c>
    </row>
    <row r="13" spans="1:23" ht="27.75" customHeight="1">
      <c r="A13" s="116"/>
      <c r="B13" s="98"/>
      <c r="C13" s="102"/>
      <c r="D13" s="40"/>
      <c r="E13" s="40"/>
      <c r="F13" s="37"/>
      <c r="G13" s="37"/>
      <c r="H13" s="74"/>
      <c r="I13" s="74"/>
      <c r="J13" s="37"/>
      <c r="K13" s="77"/>
      <c r="L13" s="37"/>
      <c r="M13" s="111"/>
      <c r="O13" s="71" t="str">
        <f t="shared" si="0"/>
        <v>Errore</v>
      </c>
      <c r="P13" s="3" t="b">
        <f t="shared" si="5"/>
        <v>0</v>
      </c>
      <c r="Q13" s="3" t="b">
        <f t="shared" si="1"/>
        <v>0</v>
      </c>
      <c r="R13" s="3" t="b">
        <f t="shared" si="2"/>
        <v>0</v>
      </c>
      <c r="S13" s="3" t="b">
        <f t="shared" si="3"/>
        <v>0</v>
      </c>
      <c r="T13" s="3" t="b">
        <f t="shared" si="4"/>
        <v>0</v>
      </c>
      <c r="U13" s="93" t="e">
        <f>#VALUE!</f>
        <v>#VALUE!</v>
      </c>
      <c r="V13" s="96" t="e">
        <f>#VALUE!</f>
        <v>#VALUE!</v>
      </c>
      <c r="W13" s="96" t="e">
        <f>#VALUE!</f>
        <v>#VALUE!</v>
      </c>
    </row>
    <row r="14" spans="1:23" ht="27.75" customHeight="1" thickBot="1">
      <c r="A14" s="109"/>
      <c r="B14" s="99"/>
      <c r="C14" s="103"/>
      <c r="D14" s="44"/>
      <c r="E14" s="79"/>
      <c r="F14" s="38"/>
      <c r="G14" s="80"/>
      <c r="H14" s="75"/>
      <c r="I14" s="75"/>
      <c r="J14" s="80"/>
      <c r="K14" s="78"/>
      <c r="L14" s="80"/>
      <c r="M14" s="112"/>
      <c r="O14" s="71" t="str">
        <f t="shared" si="0"/>
        <v>Errore</v>
      </c>
      <c r="P14" s="3" t="b">
        <f t="shared" si="5"/>
        <v>0</v>
      </c>
      <c r="Q14" s="3" t="b">
        <f t="shared" si="1"/>
        <v>0</v>
      </c>
      <c r="R14" s="3" t="b">
        <f t="shared" si="2"/>
        <v>0</v>
      </c>
      <c r="S14" s="3" t="b">
        <f t="shared" si="3"/>
        <v>0</v>
      </c>
      <c r="T14" s="3" t="b">
        <f t="shared" si="4"/>
        <v>0</v>
      </c>
      <c r="U14" s="93" t="e">
        <f>#VALUE!</f>
        <v>#VALUE!</v>
      </c>
      <c r="V14" s="96" t="e">
        <f>#VALUE!</f>
        <v>#VALUE!</v>
      </c>
      <c r="W14" s="96" t="e">
        <f>#VALUE!</f>
        <v>#VALUE!</v>
      </c>
    </row>
    <row r="15" spans="1:23" ht="27.75" customHeight="1">
      <c r="A15" s="108" t="s">
        <v>14</v>
      </c>
      <c r="B15" s="97" t="s">
        <v>51</v>
      </c>
      <c r="C15" s="101" t="s">
        <v>160</v>
      </c>
      <c r="D15" s="79" t="s">
        <v>161</v>
      </c>
      <c r="E15" s="39" t="s">
        <v>719</v>
      </c>
      <c r="F15" s="36" t="s">
        <v>16</v>
      </c>
      <c r="G15" s="36">
        <v>45</v>
      </c>
      <c r="H15" s="73">
        <v>455</v>
      </c>
      <c r="I15" s="73">
        <v>500</v>
      </c>
      <c r="J15" s="36">
        <v>20</v>
      </c>
      <c r="K15" s="76">
        <f>(100*G15)/(J15*25)/100</f>
        <v>0.09</v>
      </c>
      <c r="L15" s="36" t="s">
        <v>9</v>
      </c>
      <c r="M15" s="113">
        <f>SUM(J15:J22)</f>
        <v>29</v>
      </c>
      <c r="O15" s="71" t="str">
        <f t="shared" si="0"/>
        <v>OK</v>
      </c>
      <c r="P15" s="3" t="b">
        <f t="shared" si="5"/>
        <v>1</v>
      </c>
      <c r="Q15" s="3" t="b">
        <f t="shared" si="1"/>
        <v>0</v>
      </c>
      <c r="R15" s="3" t="b">
        <f t="shared" si="2"/>
        <v>0</v>
      </c>
      <c r="S15" s="3" t="b">
        <f t="shared" si="3"/>
        <v>0</v>
      </c>
      <c r="T15" s="3" t="b">
        <f t="shared" si="4"/>
        <v>1</v>
      </c>
      <c r="U15" s="93" t="e">
        <f>#VALUE!</f>
        <v>#VALUE!</v>
      </c>
      <c r="V15" s="96" t="e">
        <f>#VALUE!</f>
        <v>#VALUE!</v>
      </c>
      <c r="W15" s="96" t="e">
        <f>#VALUE!</f>
        <v>#VALUE!</v>
      </c>
    </row>
    <row r="16" spans="1:23" ht="27.75" customHeight="1">
      <c r="A16" s="116"/>
      <c r="B16" s="98" t="s">
        <v>45</v>
      </c>
      <c r="C16" s="102" t="s">
        <v>247</v>
      </c>
      <c r="D16" s="40" t="s">
        <v>248</v>
      </c>
      <c r="E16" s="40" t="s">
        <v>727</v>
      </c>
      <c r="F16" s="37" t="s">
        <v>19</v>
      </c>
      <c r="G16" s="37">
        <v>20</v>
      </c>
      <c r="H16" s="74">
        <v>55</v>
      </c>
      <c r="I16" s="74">
        <v>75</v>
      </c>
      <c r="J16" s="37">
        <v>3</v>
      </c>
      <c r="K16" s="77">
        <f>(100*G16)/(J16*25)/100</f>
        <v>0.26666666666666666</v>
      </c>
      <c r="L16" s="37" t="s">
        <v>9</v>
      </c>
      <c r="M16" s="114"/>
      <c r="O16" s="71" t="str">
        <f t="shared" si="0"/>
        <v>OK</v>
      </c>
      <c r="P16" s="3" t="b">
        <f t="shared" si="5"/>
        <v>0</v>
      </c>
      <c r="Q16" s="3" t="b">
        <f t="shared" si="1"/>
        <v>1</v>
      </c>
      <c r="R16" s="3" t="b">
        <f t="shared" si="2"/>
        <v>0</v>
      </c>
      <c r="S16" s="3" t="b">
        <f t="shared" si="3"/>
        <v>0</v>
      </c>
      <c r="T16" s="3" t="b">
        <f t="shared" si="4"/>
        <v>1</v>
      </c>
      <c r="U16" s="93" t="e">
        <f>#VALUE!</f>
        <v>#VALUE!</v>
      </c>
      <c r="V16" s="96" t="e">
        <f>#VALUE!</f>
        <v>#VALUE!</v>
      </c>
      <c r="W16" s="96" t="e">
        <f>#VALUE!</f>
        <v>#VALUE!</v>
      </c>
    </row>
    <row r="17" spans="1:23" ht="27.75" customHeight="1">
      <c r="A17" s="116"/>
      <c r="B17" s="98" t="s">
        <v>49</v>
      </c>
      <c r="C17" s="102" t="s">
        <v>720</v>
      </c>
      <c r="D17" s="40" t="s">
        <v>721</v>
      </c>
      <c r="E17" s="40" t="s">
        <v>491</v>
      </c>
      <c r="F17" s="37" t="s">
        <v>8</v>
      </c>
      <c r="G17" s="37">
        <v>24</v>
      </c>
      <c r="H17" s="74">
        <v>26</v>
      </c>
      <c r="I17" s="74">
        <v>50</v>
      </c>
      <c r="J17" s="37">
        <v>2</v>
      </c>
      <c r="K17" s="77">
        <f>(100*G17)/(J17*25)/100</f>
        <v>0.48</v>
      </c>
      <c r="L17" s="37" t="s">
        <v>9</v>
      </c>
      <c r="M17" s="114"/>
      <c r="O17" s="71" t="str">
        <f t="shared" si="0"/>
        <v>OK</v>
      </c>
      <c r="P17" s="3" t="b">
        <f t="shared" si="5"/>
        <v>0</v>
      </c>
      <c r="Q17" s="3" t="b">
        <f t="shared" si="1"/>
        <v>0</v>
      </c>
      <c r="R17" s="3" t="b">
        <f t="shared" si="2"/>
        <v>1</v>
      </c>
      <c r="S17" s="3" t="b">
        <f t="shared" si="3"/>
        <v>0</v>
      </c>
      <c r="T17" s="3" t="b">
        <f t="shared" si="4"/>
        <v>1</v>
      </c>
      <c r="U17" s="93" t="e">
        <f>#VALUE!</f>
        <v>#VALUE!</v>
      </c>
      <c r="V17" s="96" t="e">
        <f>#VALUE!</f>
        <v>#VALUE!</v>
      </c>
      <c r="W17" s="96" t="e">
        <f>#VALUE!</f>
        <v>#VALUE!</v>
      </c>
    </row>
    <row r="18" spans="1:23" ht="27.75" customHeight="1">
      <c r="A18" s="116"/>
      <c r="B18" s="98" t="s">
        <v>709</v>
      </c>
      <c r="C18" s="102" t="s">
        <v>206</v>
      </c>
      <c r="D18" s="40" t="s">
        <v>207</v>
      </c>
      <c r="E18" s="40" t="s">
        <v>728</v>
      </c>
      <c r="F18" s="37" t="s">
        <v>19</v>
      </c>
      <c r="G18" s="37">
        <v>24</v>
      </c>
      <c r="H18" s="74">
        <v>76</v>
      </c>
      <c r="I18" s="74">
        <v>100</v>
      </c>
      <c r="J18" s="37">
        <v>4</v>
      </c>
      <c r="K18" s="77">
        <f>(100*G18)/(J18*25)/100</f>
        <v>0.24</v>
      </c>
      <c r="L18" s="37" t="s">
        <v>9</v>
      </c>
      <c r="M18" s="114"/>
      <c r="O18" s="71" t="str">
        <f t="shared" si="0"/>
        <v>OK</v>
      </c>
      <c r="P18" s="3" t="b">
        <f t="shared" si="5"/>
        <v>0</v>
      </c>
      <c r="Q18" s="3" t="b">
        <f t="shared" si="1"/>
        <v>1</v>
      </c>
      <c r="R18" s="3" t="b">
        <f t="shared" si="2"/>
        <v>0</v>
      </c>
      <c r="S18" s="3" t="b">
        <f t="shared" si="3"/>
        <v>0</v>
      </c>
      <c r="T18" s="3" t="b">
        <f t="shared" si="4"/>
        <v>1</v>
      </c>
      <c r="U18" s="93" t="e">
        <f>#VALUE!</f>
        <v>#VALUE!</v>
      </c>
      <c r="V18" s="96" t="e">
        <f>#VALUE!</f>
        <v>#VALUE!</v>
      </c>
      <c r="W18" s="96" t="e">
        <f>#VALUE!</f>
        <v>#VALUE!</v>
      </c>
    </row>
    <row r="19" spans="1:23" ht="27.75" customHeight="1">
      <c r="A19" s="116"/>
      <c r="B19" s="98"/>
      <c r="C19" s="102"/>
      <c r="D19" s="40"/>
      <c r="E19" s="40"/>
      <c r="F19" s="37"/>
      <c r="G19" s="37"/>
      <c r="H19" s="74"/>
      <c r="I19" s="74"/>
      <c r="J19" s="37"/>
      <c r="K19" s="77"/>
      <c r="L19" s="37"/>
      <c r="M19" s="114"/>
      <c r="O19" s="71" t="str">
        <f t="shared" si="0"/>
        <v>Errore</v>
      </c>
      <c r="P19" s="3" t="b">
        <f t="shared" si="5"/>
        <v>0</v>
      </c>
      <c r="Q19" s="3" t="b">
        <f t="shared" si="1"/>
        <v>0</v>
      </c>
      <c r="R19" s="3" t="b">
        <f t="shared" si="2"/>
        <v>0</v>
      </c>
      <c r="S19" s="3" t="b">
        <f t="shared" si="3"/>
        <v>0</v>
      </c>
      <c r="T19" s="3" t="b">
        <f t="shared" si="4"/>
        <v>0</v>
      </c>
      <c r="U19" s="93" t="e">
        <f>#VALUE!</f>
        <v>#VALUE!</v>
      </c>
      <c r="V19" s="96" t="e">
        <f>#VALUE!</f>
        <v>#VALUE!</v>
      </c>
      <c r="W19" s="96" t="e">
        <f>#VALUE!</f>
        <v>#VALUE!</v>
      </c>
    </row>
    <row r="20" spans="1:23" ht="27.75" customHeight="1">
      <c r="A20" s="116"/>
      <c r="B20" s="98"/>
      <c r="C20" s="102"/>
      <c r="D20" s="40"/>
      <c r="E20" s="40"/>
      <c r="F20" s="37"/>
      <c r="G20" s="37"/>
      <c r="H20" s="74"/>
      <c r="I20" s="74"/>
      <c r="J20" s="80"/>
      <c r="K20" s="77"/>
      <c r="L20" s="37"/>
      <c r="M20" s="114"/>
      <c r="O20" s="71" t="str">
        <f t="shared" si="0"/>
        <v>Errore</v>
      </c>
      <c r="P20" s="3" t="b">
        <f t="shared" si="5"/>
        <v>0</v>
      </c>
      <c r="Q20" s="3" t="b">
        <f t="shared" si="1"/>
        <v>0</v>
      </c>
      <c r="R20" s="3" t="b">
        <f t="shared" si="2"/>
        <v>0</v>
      </c>
      <c r="S20" s="3" t="b">
        <f t="shared" si="3"/>
        <v>0</v>
      </c>
      <c r="T20" s="3" t="b">
        <f t="shared" si="4"/>
        <v>0</v>
      </c>
      <c r="U20" s="93" t="e">
        <f>#VALUE!</f>
        <v>#VALUE!</v>
      </c>
      <c r="V20" s="96" t="e">
        <f>#VALUE!</f>
        <v>#VALUE!</v>
      </c>
      <c r="W20" s="96" t="e">
        <f>#VALUE!</f>
        <v>#VALUE!</v>
      </c>
    </row>
    <row r="21" spans="1:23" ht="27.75" customHeight="1">
      <c r="A21" s="116"/>
      <c r="B21" s="99"/>
      <c r="C21" s="102"/>
      <c r="D21" s="40"/>
      <c r="E21" s="40"/>
      <c r="F21" s="37"/>
      <c r="G21" s="37"/>
      <c r="H21" s="74"/>
      <c r="I21" s="74"/>
      <c r="J21" s="37"/>
      <c r="K21" s="77"/>
      <c r="L21" s="37"/>
      <c r="M21" s="114"/>
      <c r="O21" s="71" t="str">
        <f t="shared" si="0"/>
        <v>Errore</v>
      </c>
      <c r="P21" s="3" t="b">
        <f t="shared" si="5"/>
        <v>0</v>
      </c>
      <c r="Q21" s="3" t="b">
        <f t="shared" si="1"/>
        <v>0</v>
      </c>
      <c r="R21" s="3" t="b">
        <f t="shared" si="2"/>
        <v>0</v>
      </c>
      <c r="S21" s="3" t="b">
        <f t="shared" si="3"/>
        <v>0</v>
      </c>
      <c r="T21" s="3" t="b">
        <f t="shared" si="4"/>
        <v>0</v>
      </c>
      <c r="U21" s="93" t="e">
        <f>#VALUE!</f>
        <v>#VALUE!</v>
      </c>
      <c r="V21" s="96" t="e">
        <f>#VALUE!</f>
        <v>#VALUE!</v>
      </c>
      <c r="W21" s="96" t="e">
        <f>#VALUE!</f>
        <v>#VALUE!</v>
      </c>
    </row>
    <row r="22" spans="1:23" ht="27.75" customHeight="1" thickBot="1">
      <c r="A22" s="109"/>
      <c r="B22" s="99"/>
      <c r="C22" s="103"/>
      <c r="D22" s="44"/>
      <c r="E22" s="79"/>
      <c r="F22" s="80"/>
      <c r="G22" s="80"/>
      <c r="H22" s="75"/>
      <c r="I22" s="75"/>
      <c r="J22" s="80"/>
      <c r="K22" s="78"/>
      <c r="L22" s="80"/>
      <c r="M22" s="115"/>
      <c r="O22" s="71" t="str">
        <f t="shared" si="0"/>
        <v>Errore</v>
      </c>
      <c r="P22" s="3" t="b">
        <f t="shared" si="5"/>
        <v>0</v>
      </c>
      <c r="Q22" s="3" t="b">
        <f t="shared" si="1"/>
        <v>0</v>
      </c>
      <c r="R22" s="3" t="b">
        <f t="shared" si="2"/>
        <v>0</v>
      </c>
      <c r="S22" s="3" t="b">
        <f t="shared" si="3"/>
        <v>0</v>
      </c>
      <c r="T22" s="3" t="b">
        <f t="shared" si="4"/>
        <v>0</v>
      </c>
      <c r="U22" s="93" t="e">
        <f>#VALUE!</f>
        <v>#VALUE!</v>
      </c>
      <c r="V22" s="96" t="e">
        <f>#VALUE!</f>
        <v>#VALUE!</v>
      </c>
      <c r="W22" s="96" t="e">
        <f>#VALUE!</f>
        <v>#VALUE!</v>
      </c>
    </row>
    <row r="23" spans="1:23" ht="27.75" customHeight="1" thickBot="1">
      <c r="A23" s="108" t="s">
        <v>20</v>
      </c>
      <c r="B23" s="97" t="s">
        <v>722</v>
      </c>
      <c r="C23" s="101" t="s">
        <v>160</v>
      </c>
      <c r="D23" s="79" t="s">
        <v>161</v>
      </c>
      <c r="E23" s="39" t="s">
        <v>29</v>
      </c>
      <c r="F23" s="36" t="s">
        <v>19</v>
      </c>
      <c r="G23" s="36">
        <v>24</v>
      </c>
      <c r="H23" s="73">
        <v>51</v>
      </c>
      <c r="I23" s="73">
        <v>75</v>
      </c>
      <c r="J23" s="36">
        <v>3</v>
      </c>
      <c r="K23" s="76">
        <f>(100*G23)/(J23*25)/100</f>
        <v>0.32</v>
      </c>
      <c r="L23" s="36" t="s">
        <v>9</v>
      </c>
      <c r="M23" s="113">
        <f>SUM(J23:J27)</f>
        <v>6</v>
      </c>
      <c r="O23" s="71" t="str">
        <f t="shared" si="0"/>
        <v>OK</v>
      </c>
      <c r="P23" s="3" t="b">
        <f t="shared" si="5"/>
        <v>0</v>
      </c>
      <c r="Q23" s="3" t="b">
        <f t="shared" si="1"/>
        <v>1</v>
      </c>
      <c r="R23" s="3" t="b">
        <f t="shared" si="2"/>
        <v>0</v>
      </c>
      <c r="S23" s="3" t="b">
        <f t="shared" si="3"/>
        <v>0</v>
      </c>
      <c r="T23" s="3" t="b">
        <f t="shared" si="4"/>
        <v>1</v>
      </c>
      <c r="U23" s="93" t="e">
        <f>#VALUE!</f>
        <v>#VALUE!</v>
      </c>
      <c r="V23" s="96" t="e">
        <f>#VALUE!</f>
        <v>#VALUE!</v>
      </c>
      <c r="W23" s="96" t="e">
        <f>#VALUE!</f>
        <v>#VALUE!</v>
      </c>
    </row>
    <row r="24" spans="1:23" ht="27.75" customHeight="1">
      <c r="A24" s="116"/>
      <c r="B24" s="98"/>
      <c r="C24" s="103"/>
      <c r="D24" s="40"/>
      <c r="E24" s="40"/>
      <c r="F24" s="37"/>
      <c r="G24" s="37"/>
      <c r="H24" s="74"/>
      <c r="I24" s="74"/>
      <c r="J24" s="37"/>
      <c r="K24" s="76"/>
      <c r="L24" s="37"/>
      <c r="M24" s="114"/>
      <c r="O24" s="71" t="str">
        <f t="shared" si="0"/>
        <v>Errore</v>
      </c>
      <c r="P24" s="3" t="b">
        <f t="shared" si="5"/>
        <v>0</v>
      </c>
      <c r="Q24" s="3" t="b">
        <f t="shared" si="1"/>
        <v>0</v>
      </c>
      <c r="R24" s="3" t="b">
        <f t="shared" si="2"/>
        <v>0</v>
      </c>
      <c r="S24" s="3" t="b">
        <f t="shared" si="3"/>
        <v>0</v>
      </c>
      <c r="T24" s="3" t="b">
        <f t="shared" si="4"/>
        <v>0</v>
      </c>
      <c r="U24" s="93" t="e">
        <f>#VALUE!</f>
        <v>#VALUE!</v>
      </c>
      <c r="V24" s="96" t="e">
        <f>#VALUE!</f>
        <v>#VALUE!</v>
      </c>
      <c r="W24" s="96" t="e">
        <f>#VALUE!</f>
        <v>#VALUE!</v>
      </c>
    </row>
    <row r="25" spans="1:23" ht="27.75" customHeight="1">
      <c r="A25" s="116"/>
      <c r="B25" s="98"/>
      <c r="C25" s="102"/>
      <c r="D25" s="40"/>
      <c r="E25" s="40"/>
      <c r="F25" s="37"/>
      <c r="G25" s="37"/>
      <c r="H25" s="74"/>
      <c r="I25" s="74"/>
      <c r="J25" s="37"/>
      <c r="K25" s="77"/>
      <c r="L25" s="37"/>
      <c r="M25" s="114"/>
      <c r="O25" s="71" t="str">
        <f t="shared" si="0"/>
        <v>Errore</v>
      </c>
      <c r="P25" s="3" t="b">
        <f t="shared" si="5"/>
        <v>0</v>
      </c>
      <c r="Q25" s="3" t="b">
        <f t="shared" si="1"/>
        <v>0</v>
      </c>
      <c r="R25" s="3" t="b">
        <f t="shared" si="2"/>
        <v>0</v>
      </c>
      <c r="S25" s="3" t="b">
        <f t="shared" si="3"/>
        <v>0</v>
      </c>
      <c r="T25" s="3" t="b">
        <f t="shared" si="4"/>
        <v>0</v>
      </c>
      <c r="U25" s="93" t="e">
        <f>#VALUE!</f>
        <v>#VALUE!</v>
      </c>
      <c r="V25" s="96" t="e">
        <f>#VALUE!</f>
        <v>#VALUE!</v>
      </c>
      <c r="W25" s="96" t="e">
        <f>#VALUE!</f>
        <v>#VALUE!</v>
      </c>
    </row>
    <row r="26" spans="1:23" ht="27.75" customHeight="1" thickBot="1">
      <c r="A26" s="109"/>
      <c r="M26" s="115"/>
      <c r="O26" s="71" t="e">
        <f t="shared" si="0"/>
        <v>#REF!</v>
      </c>
      <c r="P26" s="3" t="e">
        <f>AND(#REF!&gt;5%,#REF!&lt;25%,#REF!="LI")</f>
        <v>#REF!</v>
      </c>
      <c r="Q26" s="3" t="e">
        <f>AND(#REF!&gt;11%,#REF!&lt;49%,#REF!="LG")</f>
        <v>#REF!</v>
      </c>
      <c r="R26" s="3" t="e">
        <f>AND(#REF!&gt;23%,#REF!&lt;61%,#REF!="LC")</f>
        <v>#REF!</v>
      </c>
      <c r="S26" s="3" t="e">
        <f>AND(#REF!&gt;31%,#REF!&lt;81%,#REF!="LA")</f>
        <v>#REF!</v>
      </c>
      <c r="T26" s="3" t="e">
        <f t="shared" si="4"/>
        <v>#REF!</v>
      </c>
      <c r="U26" s="93" t="e">
        <f>#VALUE!</f>
        <v>#VALUE!</v>
      </c>
      <c r="V26" s="96" t="e">
        <f>#VALUE!</f>
        <v>#VALUE!</v>
      </c>
      <c r="W26" s="96" t="e">
        <f>#VALUE!</f>
        <v>#VALUE!</v>
      </c>
    </row>
    <row r="27" spans="1:23" ht="27.75" customHeight="1">
      <c r="A27" s="108" t="s">
        <v>22</v>
      </c>
      <c r="B27" s="98" t="s">
        <v>54</v>
      </c>
      <c r="C27" s="102" t="s">
        <v>32</v>
      </c>
      <c r="D27" s="40" t="s">
        <v>196</v>
      </c>
      <c r="E27" s="40" t="s">
        <v>33</v>
      </c>
      <c r="F27" s="37" t="s">
        <v>8</v>
      </c>
      <c r="G27" s="37">
        <v>24</v>
      </c>
      <c r="H27" s="74">
        <v>51</v>
      </c>
      <c r="I27" s="74">
        <v>75</v>
      </c>
      <c r="J27" s="37">
        <v>3</v>
      </c>
      <c r="K27" s="77">
        <f>(100*G27)/(J27*25)/100</f>
        <v>0.32</v>
      </c>
      <c r="L27" s="37" t="s">
        <v>13</v>
      </c>
      <c r="M27" s="113">
        <f>SUM(J27:J30)</f>
        <v>3</v>
      </c>
      <c r="O27" s="71" t="e">
        <f t="shared" si="0"/>
        <v>#REF!</v>
      </c>
      <c r="P27" s="3" t="e">
        <f>AND(#REF!&gt;5%,#REF!&lt;25%,#REF!="LI")</f>
        <v>#REF!</v>
      </c>
      <c r="Q27" s="3" t="e">
        <f>AND(#REF!&gt;11%,#REF!&lt;49%,#REF!="LG")</f>
        <v>#REF!</v>
      </c>
      <c r="R27" s="3" t="e">
        <f>AND(#REF!&gt;23%,#REF!&lt;61%,#REF!="LC")</f>
        <v>#REF!</v>
      </c>
      <c r="S27" s="3" t="e">
        <f>AND(#REF!&gt;31%,#REF!&lt;81%,#REF!="LA")</f>
        <v>#REF!</v>
      </c>
      <c r="T27" s="3" t="e">
        <f t="shared" si="4"/>
        <v>#REF!</v>
      </c>
      <c r="U27" s="93" t="e">
        <f>#VALUE!</f>
        <v>#VALUE!</v>
      </c>
      <c r="V27" s="96" t="e">
        <f>#VALUE!</f>
        <v>#VALUE!</v>
      </c>
      <c r="W27" s="96" t="e">
        <f>#VALUE!</f>
        <v>#VALUE!</v>
      </c>
    </row>
    <row r="28" spans="1:23" ht="27.75" customHeight="1">
      <c r="A28" s="116"/>
      <c r="B28" s="98"/>
      <c r="C28" s="102"/>
      <c r="D28" s="40"/>
      <c r="E28" s="40"/>
      <c r="F28" s="37"/>
      <c r="G28" s="37"/>
      <c r="H28" s="74"/>
      <c r="I28" s="74"/>
      <c r="J28" s="37"/>
      <c r="K28" s="77"/>
      <c r="L28" s="37"/>
      <c r="M28" s="114"/>
      <c r="O28" s="71" t="str">
        <f t="shared" si="0"/>
        <v>Errore</v>
      </c>
      <c r="P28" s="3" t="b">
        <f t="shared" si="5"/>
        <v>0</v>
      </c>
      <c r="Q28" s="3" t="b">
        <f t="shared" si="1"/>
        <v>0</v>
      </c>
      <c r="R28" s="3" t="b">
        <f t="shared" si="2"/>
        <v>0</v>
      </c>
      <c r="S28" s="3" t="b">
        <f t="shared" si="3"/>
        <v>0</v>
      </c>
      <c r="T28" s="3" t="b">
        <f t="shared" si="4"/>
        <v>0</v>
      </c>
      <c r="U28" s="93" t="e">
        <f>#VALUE!</f>
        <v>#VALUE!</v>
      </c>
      <c r="V28" s="96" t="e">
        <f>#VALUE!</f>
        <v>#VALUE!</v>
      </c>
      <c r="W28" s="96" t="e">
        <f>#VALUE!</f>
        <v>#VALUE!</v>
      </c>
    </row>
    <row r="29" spans="1:23" ht="27.75" customHeight="1">
      <c r="A29" s="116"/>
      <c r="B29" s="98"/>
      <c r="C29" s="102"/>
      <c r="D29" s="40"/>
      <c r="E29" s="40"/>
      <c r="F29" s="37"/>
      <c r="G29" s="37"/>
      <c r="H29" s="74"/>
      <c r="I29" s="74"/>
      <c r="J29" s="37"/>
      <c r="K29" s="77"/>
      <c r="L29" s="37"/>
      <c r="M29" s="114"/>
      <c r="O29" s="71" t="str">
        <f t="shared" si="0"/>
        <v>Errore</v>
      </c>
      <c r="P29" s="3" t="b">
        <f t="shared" si="5"/>
        <v>0</v>
      </c>
      <c r="Q29" s="3" t="b">
        <f t="shared" si="1"/>
        <v>0</v>
      </c>
      <c r="R29" s="3" t="b">
        <f t="shared" si="2"/>
        <v>0</v>
      </c>
      <c r="S29" s="3" t="b">
        <f t="shared" si="3"/>
        <v>0</v>
      </c>
      <c r="T29" s="3" t="b">
        <f t="shared" si="4"/>
        <v>0</v>
      </c>
      <c r="U29" s="93" t="e">
        <f>#VALUE!</f>
        <v>#VALUE!</v>
      </c>
      <c r="V29" s="96" t="e">
        <f>#VALUE!</f>
        <v>#VALUE!</v>
      </c>
      <c r="W29" s="96" t="e">
        <f>#VALUE!</f>
        <v>#VALUE!</v>
      </c>
    </row>
    <row r="30" spans="1:23" ht="33" customHeight="1" thickBot="1">
      <c r="A30" s="109"/>
      <c r="B30" s="100"/>
      <c r="C30" s="104"/>
      <c r="D30" s="44"/>
      <c r="E30" s="44"/>
      <c r="F30" s="38"/>
      <c r="G30" s="38"/>
      <c r="H30" s="75"/>
      <c r="I30" s="75"/>
      <c r="J30" s="38"/>
      <c r="K30" s="78"/>
      <c r="L30" s="38"/>
      <c r="M30" s="115"/>
      <c r="O30" s="71" t="str">
        <f t="shared" si="0"/>
        <v>Errore</v>
      </c>
      <c r="P30" s="3" t="b">
        <f t="shared" si="5"/>
        <v>0</v>
      </c>
      <c r="Q30" s="3" t="b">
        <f t="shared" si="1"/>
        <v>0</v>
      </c>
      <c r="R30" s="3" t="b">
        <f t="shared" si="2"/>
        <v>0</v>
      </c>
      <c r="S30" s="3" t="b">
        <f t="shared" si="3"/>
        <v>0</v>
      </c>
      <c r="T30" s="3" t="b">
        <f t="shared" si="4"/>
        <v>0</v>
      </c>
      <c r="U30" s="93" t="e">
        <f>#VALUE!</f>
        <v>#VALUE!</v>
      </c>
      <c r="V30" s="96" t="e">
        <f>#VALUE!</f>
        <v>#VALUE!</v>
      </c>
      <c r="W30" s="96" t="e">
        <f>#VALUE!</f>
        <v>#VALUE!</v>
      </c>
    </row>
    <row r="31" spans="1:15" ht="49.5" customHeight="1" thickBot="1">
      <c r="A31" s="56" t="s">
        <v>23</v>
      </c>
      <c r="B31" s="61"/>
      <c r="C31" s="61"/>
      <c r="D31" s="61"/>
      <c r="E31" s="60"/>
      <c r="F31" s="62" t="s">
        <v>597</v>
      </c>
      <c r="G31" s="62" t="s">
        <v>597</v>
      </c>
      <c r="H31" s="62" t="s">
        <v>597</v>
      </c>
      <c r="I31" s="35"/>
      <c r="J31" s="35"/>
      <c r="K31" s="62" t="s">
        <v>597</v>
      </c>
      <c r="L31" s="62" t="s">
        <v>597</v>
      </c>
      <c r="M31" s="81">
        <v>6</v>
      </c>
      <c r="O31" s="71"/>
    </row>
    <row r="32" spans="1:20" ht="16.5" hidden="1" thickBot="1">
      <c r="A32" s="117"/>
      <c r="B32" s="41"/>
      <c r="C32" s="41"/>
      <c r="D32" s="42"/>
      <c r="E32" s="43"/>
      <c r="F32" s="33"/>
      <c r="G32" s="33"/>
      <c r="H32" s="33"/>
      <c r="I32" s="33"/>
      <c r="J32" s="33"/>
      <c r="K32" s="34"/>
      <c r="L32" s="33"/>
      <c r="M32" s="82"/>
      <c r="O32" s="71" t="str">
        <f t="shared" si="0"/>
        <v>Errore</v>
      </c>
      <c r="P32" s="3" t="b">
        <f t="shared" si="5"/>
        <v>0</v>
      </c>
      <c r="Q32" s="3" t="b">
        <f t="shared" si="1"/>
        <v>0</v>
      </c>
      <c r="R32" s="3" t="b">
        <f t="shared" si="2"/>
        <v>0</v>
      </c>
      <c r="S32" s="3" t="b">
        <f t="shared" si="3"/>
        <v>0</v>
      </c>
      <c r="T32" s="3" t="b">
        <f t="shared" si="4"/>
        <v>0</v>
      </c>
    </row>
    <row r="33" spans="1:20" ht="16.5" hidden="1" thickBot="1">
      <c r="A33" s="118"/>
      <c r="B33" s="41"/>
      <c r="C33" s="41"/>
      <c r="D33" s="42"/>
      <c r="E33" s="43"/>
      <c r="F33" s="33"/>
      <c r="G33" s="33"/>
      <c r="H33" s="33"/>
      <c r="I33" s="33"/>
      <c r="J33" s="33"/>
      <c r="K33" s="34"/>
      <c r="L33" s="33"/>
      <c r="M33" s="82"/>
      <c r="O33" s="71" t="str">
        <f t="shared" si="0"/>
        <v>Errore</v>
      </c>
      <c r="P33" s="3" t="b">
        <f t="shared" si="5"/>
        <v>0</v>
      </c>
      <c r="Q33" s="3" t="b">
        <f t="shared" si="1"/>
        <v>0</v>
      </c>
      <c r="R33" s="3" t="b">
        <f t="shared" si="2"/>
        <v>0</v>
      </c>
      <c r="S33" s="3" t="b">
        <f t="shared" si="3"/>
        <v>0</v>
      </c>
      <c r="T33" s="3" t="b">
        <f t="shared" si="4"/>
        <v>0</v>
      </c>
    </row>
    <row r="34" spans="1:20" ht="37.5" customHeight="1">
      <c r="A34" s="108" t="s">
        <v>37</v>
      </c>
      <c r="B34" s="65"/>
      <c r="C34" s="36"/>
      <c r="D34" s="66"/>
      <c r="E34" s="67"/>
      <c r="F34" s="36"/>
      <c r="G34" s="36"/>
      <c r="H34" s="74"/>
      <c r="I34" s="74"/>
      <c r="J34" s="73"/>
      <c r="K34" s="77"/>
      <c r="L34" s="36"/>
      <c r="M34" s="113">
        <f>J34+J35</f>
        <v>12</v>
      </c>
      <c r="O34" s="71" t="str">
        <f t="shared" si="0"/>
        <v>Errore</v>
      </c>
      <c r="P34" s="3" t="b">
        <f t="shared" si="5"/>
        <v>0</v>
      </c>
      <c r="Q34" s="3" t="b">
        <f t="shared" si="1"/>
        <v>0</v>
      </c>
      <c r="R34" s="3" t="b">
        <f t="shared" si="2"/>
        <v>0</v>
      </c>
      <c r="S34" s="3" t="b">
        <f t="shared" si="3"/>
        <v>0</v>
      </c>
      <c r="T34" s="3" t="b">
        <f t="shared" si="4"/>
        <v>0</v>
      </c>
    </row>
    <row r="35" spans="1:15" ht="40.5" customHeight="1" thickBot="1">
      <c r="A35" s="109"/>
      <c r="B35" s="145" t="s">
        <v>690</v>
      </c>
      <c r="C35" s="146"/>
      <c r="D35" s="146"/>
      <c r="E35" s="147"/>
      <c r="F35" s="35" t="s">
        <v>597</v>
      </c>
      <c r="G35" s="35" t="s">
        <v>597</v>
      </c>
      <c r="H35" s="35" t="s">
        <v>597</v>
      </c>
      <c r="I35" s="75">
        <f>J35*25</f>
        <v>300</v>
      </c>
      <c r="J35" s="35">
        <v>12</v>
      </c>
      <c r="K35" s="35" t="s">
        <v>597</v>
      </c>
      <c r="L35" s="35" t="s">
        <v>9</v>
      </c>
      <c r="M35" s="115"/>
      <c r="O35" s="72"/>
    </row>
    <row r="36" spans="9:13" ht="36" customHeight="1">
      <c r="I36" s="4"/>
      <c r="M36" s="1">
        <f>SUM(M9:M35)</f>
        <v>60</v>
      </c>
    </row>
    <row r="37" spans="5:9" ht="36" customHeight="1" hidden="1">
      <c r="E37" s="85" t="s">
        <v>687</v>
      </c>
      <c r="F37" s="64">
        <f>SUM(J9:J30)</f>
        <v>39</v>
      </c>
      <c r="I37" s="4"/>
    </row>
    <row r="38" spans="5:9" ht="36" customHeight="1" hidden="1">
      <c r="E38" s="85" t="s">
        <v>688</v>
      </c>
      <c r="F38" s="64">
        <f>SUM(G9:G35)</f>
        <v>193</v>
      </c>
      <c r="I38" s="4"/>
    </row>
    <row r="39" spans="5:9" ht="36" customHeight="1" hidden="1">
      <c r="E39" s="85" t="s">
        <v>689</v>
      </c>
      <c r="F39" s="64">
        <f>COUNTIF(L9:L35,"E")</f>
        <v>7</v>
      </c>
      <c r="I39" s="4"/>
    </row>
    <row r="40" ht="36" customHeight="1" hidden="1">
      <c r="I40" s="4"/>
    </row>
    <row r="41" spans="5:9" ht="36" customHeight="1" hidden="1">
      <c r="E41" s="63" t="s">
        <v>693</v>
      </c>
      <c r="F41" s="64">
        <f>'PRIMO ANNO'!F37+'SECONDO ANNO'!F37+'TERZO ANNO'!F37</f>
        <v>141</v>
      </c>
      <c r="I41" s="4"/>
    </row>
    <row r="42" spans="5:9" ht="36" customHeight="1" hidden="1">
      <c r="E42" s="63" t="s">
        <v>694</v>
      </c>
      <c r="F42" s="64">
        <f>'PRIMO ANNO'!F38+'SECONDO ANNO'!F38+'TERZO ANNO'!F39</f>
        <v>620</v>
      </c>
      <c r="I42" s="4"/>
    </row>
    <row r="43" spans="5:9" ht="36" customHeight="1" hidden="1">
      <c r="E43" s="63" t="s">
        <v>695</v>
      </c>
      <c r="F43" s="64">
        <f>'PRIMO ANNO'!F39+'SECONDO ANNO'!F39+'TERZO ANNO'!F39</f>
        <v>16</v>
      </c>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13">
    <mergeCell ref="A23:A26"/>
    <mergeCell ref="M23:M26"/>
    <mergeCell ref="A2:M2"/>
    <mergeCell ref="A9:A14"/>
    <mergeCell ref="M9:M14"/>
    <mergeCell ref="A15:A22"/>
    <mergeCell ref="M15:M22"/>
    <mergeCell ref="B35:E35"/>
    <mergeCell ref="M34:M35"/>
    <mergeCell ref="A27:A30"/>
    <mergeCell ref="M27:M30"/>
    <mergeCell ref="A32:A33"/>
    <mergeCell ref="A34:A35"/>
  </mergeCells>
  <dataValidations count="2">
    <dataValidation allowBlank="1" showInputMessage="1" showErrorMessage="1" prompt="Inserire ore di lezione" sqref="G34 G27:G30 G9:G25"/>
    <dataValidation allowBlank="1" showInputMessage="1" showErrorMessage="1" prompt="Inserire n° CFA" sqref="J34 J27:J30 J9:J25"/>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D18"/>
  <sheetViews>
    <sheetView zoomScale="200" zoomScaleNormal="200" zoomScalePageLayoutView="0" workbookViewId="0" topLeftCell="A1">
      <selection activeCell="A8" sqref="A8"/>
    </sheetView>
  </sheetViews>
  <sheetFormatPr defaultColWidth="11.421875" defaultRowHeight="12.75"/>
  <cols>
    <col min="1" max="1" width="12.28125" style="0" customWidth="1"/>
    <col min="2" max="3" width="11.421875" style="0" customWidth="1"/>
    <col min="4" max="4" width="10.8515625" style="54" customWidth="1"/>
    <col min="5" max="5" width="6.00390625" style="0" customWidth="1"/>
    <col min="6" max="6" width="5.421875" style="0" customWidth="1"/>
    <col min="7" max="7" width="5.28125" style="0" customWidth="1"/>
  </cols>
  <sheetData>
    <row r="1" spans="1:4" ht="15.75">
      <c r="A1" s="148" t="s">
        <v>603</v>
      </c>
      <c r="B1" s="148"/>
      <c r="C1" s="148"/>
      <c r="D1" s="148"/>
    </row>
    <row r="2" spans="1:4" ht="12.75">
      <c r="A2" s="24" t="s">
        <v>604</v>
      </c>
      <c r="B2" s="24" t="s">
        <v>605</v>
      </c>
      <c r="C2" s="45" t="s">
        <v>606</v>
      </c>
      <c r="D2" s="46" t="s">
        <v>607</v>
      </c>
    </row>
    <row r="3" spans="1:4" ht="12.75">
      <c r="A3" s="47"/>
      <c r="B3" s="47"/>
      <c r="C3" s="48" t="e">
        <f>(100*B3)/(A3*25)/100</f>
        <v>#DIV/0!</v>
      </c>
      <c r="D3" s="49">
        <f>(A3*25)-B3</f>
        <v>0</v>
      </c>
    </row>
    <row r="5" spans="1:4" ht="15.75">
      <c r="A5" s="148" t="s">
        <v>608</v>
      </c>
      <c r="B5" s="148"/>
      <c r="C5" s="148"/>
      <c r="D5" s="148"/>
    </row>
    <row r="6" spans="1:4" ht="12.75">
      <c r="A6" s="24" t="s">
        <v>606</v>
      </c>
      <c r="B6" s="24" t="s">
        <v>605</v>
      </c>
      <c r="C6" s="50" t="s">
        <v>604</v>
      </c>
      <c r="D6" s="51" t="s">
        <v>607</v>
      </c>
    </row>
    <row r="7" spans="1:4" ht="12.75">
      <c r="A7" s="25"/>
      <c r="B7" s="47"/>
      <c r="C7" s="52" t="e">
        <f>(B7*100/A7)/25/100</f>
        <v>#DIV/0!</v>
      </c>
      <c r="D7" s="49" t="e">
        <f>C7*25-B7</f>
        <v>#DIV/0!</v>
      </c>
    </row>
    <row r="9" spans="1:4" ht="15.75">
      <c r="A9" s="148" t="s">
        <v>609</v>
      </c>
      <c r="B9" s="148"/>
      <c r="C9" s="148"/>
      <c r="D9" s="148"/>
    </row>
    <row r="10" spans="1:4" ht="12.75">
      <c r="A10" s="24" t="s">
        <v>604</v>
      </c>
      <c r="B10" s="53" t="s">
        <v>606</v>
      </c>
      <c r="C10" s="50" t="s">
        <v>605</v>
      </c>
      <c r="D10" s="46" t="s">
        <v>607</v>
      </c>
    </row>
    <row r="11" spans="1:4" ht="12.75">
      <c r="A11" s="47"/>
      <c r="B11" s="25"/>
      <c r="C11" s="52">
        <f>(A11*25)/100*B11*100</f>
        <v>0</v>
      </c>
      <c r="D11" s="49">
        <f>(A11*25)-C11</f>
        <v>0</v>
      </c>
    </row>
    <row r="12" ht="12.75">
      <c r="A12" t="s">
        <v>41</v>
      </c>
    </row>
    <row r="13" ht="12.75">
      <c r="D13"/>
    </row>
    <row r="14" ht="12.75">
      <c r="D14"/>
    </row>
    <row r="15" spans="1:4" ht="12.75">
      <c r="A15" s="24" t="s">
        <v>610</v>
      </c>
      <c r="B15" s="55" t="s">
        <v>611</v>
      </c>
      <c r="D15"/>
    </row>
    <row r="16" spans="1:4" ht="12.75">
      <c r="A16" s="24" t="s">
        <v>612</v>
      </c>
      <c r="B16" s="55" t="s">
        <v>613</v>
      </c>
      <c r="D16"/>
    </row>
    <row r="17" spans="1:4" ht="12.75">
      <c r="A17" s="24" t="s">
        <v>614</v>
      </c>
      <c r="B17" s="55" t="s">
        <v>615</v>
      </c>
      <c r="D17"/>
    </row>
    <row r="18" spans="1:4" ht="12.75">
      <c r="A18" s="24" t="s">
        <v>616</v>
      </c>
      <c r="B18" s="55" t="s">
        <v>617</v>
      </c>
      <c r="D18"/>
    </row>
  </sheetData>
  <sheetProtection/>
  <mergeCells count="3">
    <mergeCell ref="A1:D1"/>
    <mergeCell ref="A5:D5"/>
    <mergeCell ref="A9:D9"/>
  </mergeCells>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2"/>
  <sheetViews>
    <sheetView zoomScale="150" zoomScaleNormal="150" zoomScalePageLayoutView="0" workbookViewId="0" topLeftCell="D1">
      <selection activeCell="C10" sqref="C10"/>
    </sheetView>
  </sheetViews>
  <sheetFormatPr defaultColWidth="10.8515625" defaultRowHeight="12.75"/>
  <cols>
    <col min="1" max="1" width="67.8515625" style="5" customWidth="1"/>
    <col min="2" max="2" width="9.00390625" style="8" customWidth="1"/>
    <col min="3" max="3" width="80.8515625" style="7" customWidth="1"/>
    <col min="4" max="4" width="58.7109375" style="15" customWidth="1"/>
    <col min="5" max="5" width="77.7109375" style="14" customWidth="1"/>
    <col min="6" max="6" width="124.140625" style="21" customWidth="1"/>
    <col min="7" max="7" width="20.7109375" style="5" customWidth="1"/>
    <col min="8" max="16384" width="10.8515625" style="5" customWidth="1"/>
  </cols>
  <sheetData>
    <row r="1" spans="1:6" ht="24.75" customHeight="1">
      <c r="A1" s="9" t="s">
        <v>49</v>
      </c>
      <c r="B1" s="10" t="s">
        <v>131</v>
      </c>
      <c r="C1" s="6" t="s">
        <v>132</v>
      </c>
      <c r="D1" s="15" t="s">
        <v>324</v>
      </c>
      <c r="E1" s="19" t="s">
        <v>383</v>
      </c>
      <c r="F1" s="59" t="s">
        <v>424</v>
      </c>
    </row>
    <row r="2" spans="1:6" ht="15.75" customHeight="1">
      <c r="A2" s="9" t="s">
        <v>54</v>
      </c>
      <c r="B2" s="10" t="s">
        <v>192</v>
      </c>
      <c r="C2" s="6" t="s">
        <v>193</v>
      </c>
      <c r="D2" s="16" t="s">
        <v>252</v>
      </c>
      <c r="E2" s="12" t="s">
        <v>325</v>
      </c>
      <c r="F2" s="59" t="s">
        <v>439</v>
      </c>
    </row>
    <row r="3" spans="1:6" ht="15.75" customHeight="1">
      <c r="A3" s="9" t="s">
        <v>52</v>
      </c>
      <c r="B3" s="10" t="s">
        <v>15</v>
      </c>
      <c r="C3" s="6" t="s">
        <v>21</v>
      </c>
      <c r="D3" s="16" t="s">
        <v>253</v>
      </c>
      <c r="E3" s="12" t="s">
        <v>326</v>
      </c>
      <c r="F3" s="59" t="s">
        <v>438</v>
      </c>
    </row>
    <row r="4" spans="1:6" ht="15.75" customHeight="1">
      <c r="A4" s="9" t="s">
        <v>47</v>
      </c>
      <c r="B4" s="10" t="s">
        <v>156</v>
      </c>
      <c r="C4" s="6" t="s">
        <v>157</v>
      </c>
      <c r="D4" s="16" t="s">
        <v>254</v>
      </c>
      <c r="E4" s="12" t="s">
        <v>327</v>
      </c>
      <c r="F4" s="59" t="s">
        <v>436</v>
      </c>
    </row>
    <row r="5" spans="1:6" ht="15.75" customHeight="1">
      <c r="A5" s="9" t="s">
        <v>48</v>
      </c>
      <c r="B5" s="10" t="s">
        <v>211</v>
      </c>
      <c r="C5" s="6" t="s">
        <v>212</v>
      </c>
      <c r="D5" s="16" t="s">
        <v>255</v>
      </c>
      <c r="E5" s="12" t="s">
        <v>328</v>
      </c>
      <c r="F5" s="59" t="s">
        <v>430</v>
      </c>
    </row>
    <row r="6" spans="1:6" ht="31.5">
      <c r="A6" s="11" t="s">
        <v>322</v>
      </c>
      <c r="B6" s="10" t="s">
        <v>100</v>
      </c>
      <c r="C6" s="6" t="s">
        <v>101</v>
      </c>
      <c r="D6" s="16" t="s">
        <v>256</v>
      </c>
      <c r="E6" s="12" t="s">
        <v>329</v>
      </c>
      <c r="F6" s="59" t="s">
        <v>431</v>
      </c>
    </row>
    <row r="7" spans="1:6" ht="15.75" customHeight="1">
      <c r="A7" s="9" t="s">
        <v>51</v>
      </c>
      <c r="B7" s="10" t="s">
        <v>231</v>
      </c>
      <c r="C7" s="6" t="s">
        <v>232</v>
      </c>
      <c r="D7" s="16" t="s">
        <v>257</v>
      </c>
      <c r="E7" s="12" t="s">
        <v>330</v>
      </c>
      <c r="F7" s="59" t="s">
        <v>486</v>
      </c>
    </row>
    <row r="8" spans="1:6" ht="15.75" customHeight="1">
      <c r="A8" s="9" t="s">
        <v>53</v>
      </c>
      <c r="B8" s="10" t="s">
        <v>138</v>
      </c>
      <c r="C8" s="6" t="s">
        <v>139</v>
      </c>
      <c r="D8" s="16" t="s">
        <v>258</v>
      </c>
      <c r="E8" s="12" t="s">
        <v>331</v>
      </c>
      <c r="F8" s="59" t="s">
        <v>619</v>
      </c>
    </row>
    <row r="9" spans="1:6" ht="15.75" customHeight="1">
      <c r="A9" s="9" t="s">
        <v>38</v>
      </c>
      <c r="B9" s="10" t="s">
        <v>128</v>
      </c>
      <c r="C9" s="6" t="s">
        <v>129</v>
      </c>
      <c r="D9" s="16" t="s">
        <v>259</v>
      </c>
      <c r="E9" s="12" t="s">
        <v>332</v>
      </c>
      <c r="F9" s="59" t="s">
        <v>508</v>
      </c>
    </row>
    <row r="10" spans="1:6" ht="15.75" customHeight="1">
      <c r="A10" s="9" t="s">
        <v>46</v>
      </c>
      <c r="B10" s="10" t="s">
        <v>233</v>
      </c>
      <c r="C10" s="6" t="s">
        <v>234</v>
      </c>
      <c r="D10" s="16" t="s">
        <v>260</v>
      </c>
      <c r="E10" s="12" t="s">
        <v>333</v>
      </c>
      <c r="F10" s="59" t="s">
        <v>546</v>
      </c>
    </row>
    <row r="11" spans="1:6" ht="24" customHeight="1">
      <c r="A11" s="9" t="s">
        <v>50</v>
      </c>
      <c r="B11" s="10" t="s">
        <v>186</v>
      </c>
      <c r="C11" s="6" t="s">
        <v>187</v>
      </c>
      <c r="D11" s="16" t="s">
        <v>261</v>
      </c>
      <c r="E11" s="12" t="s">
        <v>334</v>
      </c>
      <c r="F11" s="59" t="s">
        <v>433</v>
      </c>
    </row>
    <row r="12" spans="1:6" ht="15.75" customHeight="1">
      <c r="A12" s="9" t="s">
        <v>45</v>
      </c>
      <c r="B12" s="10" t="s">
        <v>88</v>
      </c>
      <c r="C12" s="6" t="s">
        <v>89</v>
      </c>
      <c r="D12" s="16" t="s">
        <v>262</v>
      </c>
      <c r="E12" s="12" t="s">
        <v>335</v>
      </c>
      <c r="F12" s="59" t="s">
        <v>43</v>
      </c>
    </row>
    <row r="13" spans="1:6" ht="15.75" customHeight="1">
      <c r="A13" s="9" t="s">
        <v>696</v>
      </c>
      <c r="B13" s="10" t="s">
        <v>213</v>
      </c>
      <c r="C13" s="6" t="s">
        <v>214</v>
      </c>
      <c r="D13" s="16" t="s">
        <v>263</v>
      </c>
      <c r="E13" s="12" t="s">
        <v>336</v>
      </c>
      <c r="F13" s="59" t="s">
        <v>536</v>
      </c>
    </row>
    <row r="14" spans="1:6" ht="15.75" customHeight="1">
      <c r="A14" s="9"/>
      <c r="B14" s="10" t="s">
        <v>102</v>
      </c>
      <c r="C14" s="6" t="s">
        <v>697</v>
      </c>
      <c r="D14" s="17" t="s">
        <v>318</v>
      </c>
      <c r="E14" s="12" t="s">
        <v>337</v>
      </c>
      <c r="F14" s="59" t="s">
        <v>539</v>
      </c>
    </row>
    <row r="15" spans="1:6" ht="21" customHeight="1">
      <c r="A15" s="9" t="s">
        <v>16</v>
      </c>
      <c r="B15" s="10" t="s">
        <v>219</v>
      </c>
      <c r="C15" s="6" t="s">
        <v>220</v>
      </c>
      <c r="D15" s="16" t="s">
        <v>264</v>
      </c>
      <c r="E15" s="12" t="s">
        <v>338</v>
      </c>
      <c r="F15" s="59" t="s">
        <v>423</v>
      </c>
    </row>
    <row r="16" spans="1:6" ht="15.75" customHeight="1">
      <c r="A16" s="9" t="s">
        <v>8</v>
      </c>
      <c r="B16" s="10" t="s">
        <v>166</v>
      </c>
      <c r="C16" s="6" t="s">
        <v>167</v>
      </c>
      <c r="D16" s="16" t="s">
        <v>265</v>
      </c>
      <c r="E16" s="12" t="s">
        <v>339</v>
      </c>
      <c r="F16" s="59" t="s">
        <v>499</v>
      </c>
    </row>
    <row r="17" spans="1:6" ht="15.75" customHeight="1">
      <c r="A17" s="9" t="s">
        <v>19</v>
      </c>
      <c r="B17" s="10" t="s">
        <v>184</v>
      </c>
      <c r="C17" s="6" t="s">
        <v>185</v>
      </c>
      <c r="D17" s="16" t="s">
        <v>266</v>
      </c>
      <c r="E17" s="12" t="s">
        <v>340</v>
      </c>
      <c r="F17" s="59" t="s">
        <v>573</v>
      </c>
    </row>
    <row r="18" spans="1:6" ht="15.75" customHeight="1">
      <c r="A18" s="9" t="s">
        <v>12</v>
      </c>
      <c r="B18" s="10" t="s">
        <v>61</v>
      </c>
      <c r="C18" s="6" t="s">
        <v>62</v>
      </c>
      <c r="D18" s="16" t="s">
        <v>267</v>
      </c>
      <c r="E18" s="12" t="s">
        <v>341</v>
      </c>
      <c r="F18" s="59" t="s">
        <v>494</v>
      </c>
    </row>
    <row r="19" spans="1:6" ht="15.75" customHeight="1">
      <c r="A19" s="9"/>
      <c r="B19" s="10" t="s">
        <v>73</v>
      </c>
      <c r="C19" s="6" t="s">
        <v>74</v>
      </c>
      <c r="D19" s="16" t="s">
        <v>268</v>
      </c>
      <c r="E19" s="12" t="s">
        <v>342</v>
      </c>
      <c r="F19" s="59" t="s">
        <v>509</v>
      </c>
    </row>
    <row r="20" spans="1:6" ht="15.75" customHeight="1">
      <c r="A20" s="9" t="s">
        <v>9</v>
      </c>
      <c r="B20" s="10" t="s">
        <v>67</v>
      </c>
      <c r="C20" s="6" t="s">
        <v>68</v>
      </c>
      <c r="D20" s="17" t="s">
        <v>323</v>
      </c>
      <c r="E20" s="12" t="s">
        <v>343</v>
      </c>
      <c r="F20" s="59" t="s">
        <v>449</v>
      </c>
    </row>
    <row r="21" spans="1:6" ht="15.75" customHeight="1">
      <c r="A21" s="9" t="s">
        <v>13</v>
      </c>
      <c r="B21" s="10" t="s">
        <v>190</v>
      </c>
      <c r="C21" s="6" t="s">
        <v>191</v>
      </c>
      <c r="D21" s="16" t="s">
        <v>269</v>
      </c>
      <c r="E21" s="12" t="s">
        <v>344</v>
      </c>
      <c r="F21" s="59" t="s">
        <v>411</v>
      </c>
    </row>
    <row r="22" spans="1:6" ht="15.75" customHeight="1">
      <c r="A22" s="9"/>
      <c r="B22" s="10" t="s">
        <v>63</v>
      </c>
      <c r="C22" s="6" t="s">
        <v>64</v>
      </c>
      <c r="D22" s="17" t="s">
        <v>319</v>
      </c>
      <c r="E22" s="12" t="s">
        <v>345</v>
      </c>
      <c r="F22" s="59" t="s">
        <v>456</v>
      </c>
    </row>
    <row r="23" spans="1:6" ht="15.75" customHeight="1">
      <c r="A23" s="9"/>
      <c r="B23" s="10" t="s">
        <v>65</v>
      </c>
      <c r="C23" s="6" t="s">
        <v>66</v>
      </c>
      <c r="D23" s="16" t="s">
        <v>270</v>
      </c>
      <c r="E23" s="12" t="s">
        <v>346</v>
      </c>
      <c r="F23" s="59" t="s">
        <v>556</v>
      </c>
    </row>
    <row r="24" spans="1:6" ht="15.75" customHeight="1">
      <c r="A24" s="29" t="s">
        <v>598</v>
      </c>
      <c r="B24" s="10" t="s">
        <v>92</v>
      </c>
      <c r="C24" s="6" t="s">
        <v>93</v>
      </c>
      <c r="D24" s="16" t="s">
        <v>271</v>
      </c>
      <c r="E24" s="12" t="s">
        <v>347</v>
      </c>
      <c r="F24" s="59" t="s">
        <v>511</v>
      </c>
    </row>
    <row r="25" spans="1:6" ht="15.75" customHeight="1">
      <c r="A25" s="9" t="s">
        <v>38</v>
      </c>
      <c r="B25" s="10" t="s">
        <v>215</v>
      </c>
      <c r="C25" s="6" t="s">
        <v>216</v>
      </c>
      <c r="D25" s="16" t="s">
        <v>272</v>
      </c>
      <c r="E25" s="12" t="s">
        <v>348</v>
      </c>
      <c r="F25" s="59" t="s">
        <v>485</v>
      </c>
    </row>
    <row r="26" spans="1:6" ht="15.75" customHeight="1">
      <c r="A26" s="9"/>
      <c r="B26" s="10" t="s">
        <v>168</v>
      </c>
      <c r="C26" s="6" t="s">
        <v>169</v>
      </c>
      <c r="D26" s="16" t="s">
        <v>273</v>
      </c>
      <c r="E26" s="12" t="s">
        <v>349</v>
      </c>
      <c r="F26" s="59" t="s">
        <v>435</v>
      </c>
    </row>
    <row r="27" spans="1:6" ht="15.75" customHeight="1">
      <c r="A27" s="29" t="s">
        <v>598</v>
      </c>
      <c r="B27" s="10" t="s">
        <v>103</v>
      </c>
      <c r="C27" s="6" t="s">
        <v>104</v>
      </c>
      <c r="D27" s="16" t="s">
        <v>274</v>
      </c>
      <c r="E27" s="12" t="s">
        <v>350</v>
      </c>
      <c r="F27" s="59" t="s">
        <v>481</v>
      </c>
    </row>
    <row r="28" spans="1:6" ht="15.75" customHeight="1">
      <c r="A28" s="10" t="s">
        <v>39</v>
      </c>
      <c r="B28" s="10" t="s">
        <v>170</v>
      </c>
      <c r="C28" s="6" t="s">
        <v>171</v>
      </c>
      <c r="D28" s="16" t="s">
        <v>275</v>
      </c>
      <c r="E28" s="12" t="s">
        <v>351</v>
      </c>
      <c r="F28" s="59" t="s">
        <v>432</v>
      </c>
    </row>
    <row r="29" spans="1:6" ht="15.75" customHeight="1">
      <c r="A29" s="9"/>
      <c r="B29" s="10" t="s">
        <v>152</v>
      </c>
      <c r="C29" s="6" t="s">
        <v>153</v>
      </c>
      <c r="D29" s="16" t="s">
        <v>276</v>
      </c>
      <c r="E29" s="12" t="s">
        <v>352</v>
      </c>
      <c r="F29" s="59" t="s">
        <v>434</v>
      </c>
    </row>
    <row r="30" spans="1:6" ht="15.75" customHeight="1">
      <c r="A30" s="29" t="s">
        <v>598</v>
      </c>
      <c r="B30" s="10" t="s">
        <v>154</v>
      </c>
      <c r="C30" s="6" t="s">
        <v>155</v>
      </c>
      <c r="D30" s="16" t="s">
        <v>277</v>
      </c>
      <c r="E30" s="12" t="s">
        <v>353</v>
      </c>
      <c r="F30" s="59" t="s">
        <v>495</v>
      </c>
    </row>
    <row r="31" spans="1:6" ht="15.75" customHeight="1">
      <c r="A31" s="6" t="s">
        <v>137</v>
      </c>
      <c r="B31" s="10" t="s">
        <v>150</v>
      </c>
      <c r="C31" s="6" t="s">
        <v>151</v>
      </c>
      <c r="D31" s="16" t="s">
        <v>278</v>
      </c>
      <c r="E31" s="12" t="s">
        <v>354</v>
      </c>
      <c r="F31" s="59" t="s">
        <v>493</v>
      </c>
    </row>
    <row r="32" spans="1:6" ht="15.75" customHeight="1">
      <c r="A32" s="9"/>
      <c r="B32" s="10" t="s">
        <v>75</v>
      </c>
      <c r="C32" s="6" t="s">
        <v>76</v>
      </c>
      <c r="D32" s="16" t="s">
        <v>279</v>
      </c>
      <c r="E32" s="12" t="s">
        <v>355</v>
      </c>
      <c r="F32" s="59" t="s">
        <v>504</v>
      </c>
    </row>
    <row r="33" spans="1:6" ht="15.75" customHeight="1">
      <c r="A33" s="29" t="s">
        <v>598</v>
      </c>
      <c r="B33" s="10" t="s">
        <v>77</v>
      </c>
      <c r="C33" s="6" t="s">
        <v>78</v>
      </c>
      <c r="D33" s="16" t="s">
        <v>280</v>
      </c>
      <c r="E33" s="12" t="s">
        <v>356</v>
      </c>
      <c r="F33" s="59" t="s">
        <v>620</v>
      </c>
    </row>
    <row r="34" spans="1:6" ht="15.75" customHeight="1">
      <c r="A34" s="9" t="s">
        <v>40</v>
      </c>
      <c r="B34" s="10" t="s">
        <v>194</v>
      </c>
      <c r="C34" s="6" t="s">
        <v>195</v>
      </c>
      <c r="D34" s="16" t="s">
        <v>281</v>
      </c>
      <c r="E34" s="12" t="s">
        <v>357</v>
      </c>
      <c r="F34" s="59" t="s">
        <v>497</v>
      </c>
    </row>
    <row r="35" spans="1:6" ht="15.75" customHeight="1">
      <c r="A35" s="9"/>
      <c r="B35" s="10" t="s">
        <v>188</v>
      </c>
      <c r="C35" s="6" t="s">
        <v>189</v>
      </c>
      <c r="D35" s="16" t="s">
        <v>282</v>
      </c>
      <c r="E35" s="12" t="s">
        <v>358</v>
      </c>
      <c r="F35" s="59" t="s">
        <v>579</v>
      </c>
    </row>
    <row r="36" spans="1:6" ht="15.75" customHeight="1">
      <c r="A36" s="9"/>
      <c r="B36" s="10" t="s">
        <v>11</v>
      </c>
      <c r="C36" s="6" t="s">
        <v>198</v>
      </c>
      <c r="D36" s="16" t="s">
        <v>283</v>
      </c>
      <c r="E36" s="12" t="s">
        <v>359</v>
      </c>
      <c r="F36" s="59" t="s">
        <v>482</v>
      </c>
    </row>
    <row r="37" spans="1:6" ht="15.75" customHeight="1">
      <c r="A37" s="9"/>
      <c r="B37" s="10" t="s">
        <v>44</v>
      </c>
      <c r="C37" s="6" t="s">
        <v>199</v>
      </c>
      <c r="D37" s="16" t="s">
        <v>284</v>
      </c>
      <c r="E37" s="12" t="s">
        <v>360</v>
      </c>
      <c r="F37" s="59" t="s">
        <v>479</v>
      </c>
    </row>
    <row r="38" spans="1:6" ht="15.75" customHeight="1">
      <c r="A38" s="9"/>
      <c r="B38" s="10" t="s">
        <v>140</v>
      </c>
      <c r="C38" s="6" t="s">
        <v>699</v>
      </c>
      <c r="D38" s="16" t="s">
        <v>285</v>
      </c>
      <c r="E38" s="12" t="s">
        <v>361</v>
      </c>
      <c r="F38" s="59" t="s">
        <v>584</v>
      </c>
    </row>
    <row r="39" spans="1:6" ht="15.75" customHeight="1">
      <c r="A39" s="9"/>
      <c r="B39" s="10" t="s">
        <v>105</v>
      </c>
      <c r="C39" s="6" t="s">
        <v>106</v>
      </c>
      <c r="D39" s="16" t="s">
        <v>286</v>
      </c>
      <c r="E39" s="12" t="s">
        <v>362</v>
      </c>
      <c r="F39" s="59" t="s">
        <v>576</v>
      </c>
    </row>
    <row r="40" spans="1:6" ht="15.75" customHeight="1">
      <c r="A40" s="9"/>
      <c r="B40" s="10" t="s">
        <v>107</v>
      </c>
      <c r="C40" s="6" t="s">
        <v>108</v>
      </c>
      <c r="D40" s="16" t="s">
        <v>287</v>
      </c>
      <c r="E40" s="12" t="s">
        <v>363</v>
      </c>
      <c r="F40" s="59" t="s">
        <v>621</v>
      </c>
    </row>
    <row r="41" spans="1:6" ht="15.75" customHeight="1">
      <c r="A41" s="9"/>
      <c r="B41" s="10" t="s">
        <v>172</v>
      </c>
      <c r="C41" s="6" t="s">
        <v>173</v>
      </c>
      <c r="D41" s="16" t="s">
        <v>317</v>
      </c>
      <c r="E41" s="12" t="s">
        <v>364</v>
      </c>
      <c r="F41" s="59" t="s">
        <v>622</v>
      </c>
    </row>
    <row r="42" spans="1:6" ht="15.75" customHeight="1">
      <c r="A42" s="9"/>
      <c r="B42" s="10" t="s">
        <v>118</v>
      </c>
      <c r="C42" s="6" t="s">
        <v>119</v>
      </c>
      <c r="D42" s="16" t="s">
        <v>288</v>
      </c>
      <c r="E42" s="12" t="s">
        <v>365</v>
      </c>
      <c r="F42" s="59" t="s">
        <v>623</v>
      </c>
    </row>
    <row r="43" spans="1:6" ht="15.75" customHeight="1">
      <c r="A43" s="9"/>
      <c r="B43" s="10" t="s">
        <v>109</v>
      </c>
      <c r="C43" s="6" t="s">
        <v>110</v>
      </c>
      <c r="D43" s="16" t="s">
        <v>289</v>
      </c>
      <c r="E43" s="12" t="s">
        <v>366</v>
      </c>
      <c r="F43" s="59" t="s">
        <v>624</v>
      </c>
    </row>
    <row r="44" spans="1:6" ht="15.75" customHeight="1">
      <c r="A44" s="9"/>
      <c r="B44" s="10" t="s">
        <v>174</v>
      </c>
      <c r="C44" s="6" t="s">
        <v>175</v>
      </c>
      <c r="D44" s="16" t="s">
        <v>290</v>
      </c>
      <c r="E44" s="12" t="s">
        <v>367</v>
      </c>
      <c r="F44" s="59" t="s">
        <v>625</v>
      </c>
    </row>
    <row r="45" spans="1:6" ht="15.75" customHeight="1">
      <c r="A45" s="9"/>
      <c r="B45" s="10" t="s">
        <v>178</v>
      </c>
      <c r="C45" s="6" t="s">
        <v>179</v>
      </c>
      <c r="D45" s="16" t="s">
        <v>291</v>
      </c>
      <c r="E45" s="12" t="s">
        <v>368</v>
      </c>
      <c r="F45" s="59" t="s">
        <v>626</v>
      </c>
    </row>
    <row r="46" spans="1:6" ht="15.75" customHeight="1">
      <c r="A46" s="9"/>
      <c r="B46" s="10" t="s">
        <v>32</v>
      </c>
      <c r="C46" s="6" t="s">
        <v>196</v>
      </c>
      <c r="D46" s="16" t="s">
        <v>292</v>
      </c>
      <c r="E46" s="12" t="s">
        <v>369</v>
      </c>
      <c r="F46" s="59" t="s">
        <v>627</v>
      </c>
    </row>
    <row r="47" spans="1:6" ht="15.75" customHeight="1">
      <c r="A47" s="9"/>
      <c r="B47" s="10" t="s">
        <v>241</v>
      </c>
      <c r="C47" s="6" t="s">
        <v>242</v>
      </c>
      <c r="D47" s="16" t="s">
        <v>293</v>
      </c>
      <c r="E47" s="12" t="s">
        <v>370</v>
      </c>
      <c r="F47" s="59" t="s">
        <v>628</v>
      </c>
    </row>
    <row r="48" spans="1:6" ht="15.75" customHeight="1">
      <c r="A48" s="9"/>
      <c r="B48" s="10" t="s">
        <v>133</v>
      </c>
      <c r="C48" s="6" t="s">
        <v>134</v>
      </c>
      <c r="D48" s="16" t="s">
        <v>294</v>
      </c>
      <c r="E48" s="12" t="s">
        <v>371</v>
      </c>
      <c r="F48" s="59" t="s">
        <v>484</v>
      </c>
    </row>
    <row r="49" spans="1:6" ht="15.75" customHeight="1">
      <c r="A49" s="9"/>
      <c r="B49" s="10" t="s">
        <v>135</v>
      </c>
      <c r="C49" s="6" t="s">
        <v>136</v>
      </c>
      <c r="D49" s="16" t="s">
        <v>295</v>
      </c>
      <c r="E49" s="12" t="s">
        <v>372</v>
      </c>
      <c r="F49" s="59" t="s">
        <v>558</v>
      </c>
    </row>
    <row r="50" spans="1:6" ht="15.75" customHeight="1">
      <c r="A50" s="9"/>
      <c r="B50" s="10" t="s">
        <v>39</v>
      </c>
      <c r="C50" s="6" t="s">
        <v>137</v>
      </c>
      <c r="D50" s="17" t="s">
        <v>321</v>
      </c>
      <c r="E50" s="12" t="s">
        <v>373</v>
      </c>
      <c r="F50" s="59" t="s">
        <v>483</v>
      </c>
    </row>
    <row r="51" spans="1:6" ht="15.75" customHeight="1">
      <c r="A51" s="9"/>
      <c r="B51" s="10" t="s">
        <v>158</v>
      </c>
      <c r="C51" s="6" t="s">
        <v>159</v>
      </c>
      <c r="D51" s="16" t="s">
        <v>296</v>
      </c>
      <c r="E51" s="12" t="s">
        <v>374</v>
      </c>
      <c r="F51" s="59" t="s">
        <v>480</v>
      </c>
    </row>
    <row r="52" spans="1:6" ht="15.75" customHeight="1">
      <c r="A52" s="9"/>
      <c r="B52" s="10" t="s">
        <v>90</v>
      </c>
      <c r="C52" s="6" t="s">
        <v>91</v>
      </c>
      <c r="D52" s="16" t="s">
        <v>297</v>
      </c>
      <c r="E52" s="12" t="s">
        <v>375</v>
      </c>
      <c r="F52" s="59" t="s">
        <v>453</v>
      </c>
    </row>
    <row r="53" spans="1:6" ht="15.75" customHeight="1">
      <c r="A53" s="9"/>
      <c r="B53" s="10" t="s">
        <v>35</v>
      </c>
      <c r="C53" s="6" t="s">
        <v>197</v>
      </c>
      <c r="D53" s="16" t="s">
        <v>298</v>
      </c>
      <c r="E53" s="12" t="s">
        <v>376</v>
      </c>
      <c r="F53" s="59" t="s">
        <v>501</v>
      </c>
    </row>
    <row r="54" spans="1:6" ht="15.75" customHeight="1">
      <c r="A54" s="9"/>
      <c r="B54" s="10" t="s">
        <v>204</v>
      </c>
      <c r="C54" s="6" t="s">
        <v>205</v>
      </c>
      <c r="D54" s="17" t="s">
        <v>320</v>
      </c>
      <c r="E54" s="12" t="s">
        <v>377</v>
      </c>
      <c r="F54" s="59" t="s">
        <v>629</v>
      </c>
    </row>
    <row r="55" spans="1:6" ht="15.75" customHeight="1">
      <c r="A55" s="9"/>
      <c r="B55" s="10" t="s">
        <v>79</v>
      </c>
      <c r="C55" s="6" t="s">
        <v>80</v>
      </c>
      <c r="D55" s="16" t="s">
        <v>299</v>
      </c>
      <c r="E55" s="12" t="s">
        <v>378</v>
      </c>
      <c r="F55" s="59" t="s">
        <v>577</v>
      </c>
    </row>
    <row r="56" spans="1:6" ht="15.75" customHeight="1">
      <c r="A56" s="9"/>
      <c r="B56" s="10" t="s">
        <v>202</v>
      </c>
      <c r="C56" s="6" t="s">
        <v>203</v>
      </c>
      <c r="D56" s="16" t="s">
        <v>300</v>
      </c>
      <c r="E56" s="12" t="s">
        <v>379</v>
      </c>
      <c r="F56" s="59" t="s">
        <v>575</v>
      </c>
    </row>
    <row r="57" spans="1:6" ht="15.75" customHeight="1">
      <c r="A57" s="9"/>
      <c r="B57" s="10" t="s">
        <v>200</v>
      </c>
      <c r="C57" s="6" t="s">
        <v>201</v>
      </c>
      <c r="D57" s="16" t="s">
        <v>301</v>
      </c>
      <c r="E57" s="12" t="s">
        <v>380</v>
      </c>
      <c r="F57" s="59" t="s">
        <v>514</v>
      </c>
    </row>
    <row r="58" spans="1:6" ht="15.75" customHeight="1">
      <c r="A58" s="9"/>
      <c r="B58" s="10" t="s">
        <v>206</v>
      </c>
      <c r="C58" s="6" t="s">
        <v>207</v>
      </c>
      <c r="D58" s="16" t="s">
        <v>302</v>
      </c>
      <c r="E58" s="12" t="s">
        <v>381</v>
      </c>
      <c r="F58" s="59" t="s">
        <v>474</v>
      </c>
    </row>
    <row r="59" spans="1:6" ht="15.75" customHeight="1">
      <c r="A59" s="9"/>
      <c r="B59" s="10" t="s">
        <v>209</v>
      </c>
      <c r="C59" s="6" t="s">
        <v>210</v>
      </c>
      <c r="D59" s="16" t="s">
        <v>303</v>
      </c>
      <c r="E59" s="12" t="s">
        <v>382</v>
      </c>
      <c r="F59" s="59" t="s">
        <v>571</v>
      </c>
    </row>
    <row r="60" spans="1:6" ht="15.75" customHeight="1">
      <c r="A60" s="9"/>
      <c r="B60" s="10" t="s">
        <v>17</v>
      </c>
      <c r="C60" s="6" t="s">
        <v>700</v>
      </c>
      <c r="D60" s="16" t="s">
        <v>304</v>
      </c>
      <c r="E60" s="12" t="s">
        <v>384</v>
      </c>
      <c r="F60" s="59" t="s">
        <v>599</v>
      </c>
    </row>
    <row r="61" spans="1:6" ht="15.75" customHeight="1">
      <c r="A61" s="9"/>
      <c r="B61" s="10" t="s">
        <v>237</v>
      </c>
      <c r="C61" s="6" t="s">
        <v>251</v>
      </c>
      <c r="D61" s="16" t="s">
        <v>305</v>
      </c>
      <c r="E61" s="12" t="s">
        <v>385</v>
      </c>
      <c r="F61" s="59" t="s">
        <v>540</v>
      </c>
    </row>
    <row r="62" spans="1:6" ht="15.75" customHeight="1">
      <c r="A62" s="9"/>
      <c r="B62" s="10" t="s">
        <v>130</v>
      </c>
      <c r="C62" s="6" t="s">
        <v>698</v>
      </c>
      <c r="D62" s="16" t="s">
        <v>306</v>
      </c>
      <c r="E62" s="12" t="s">
        <v>386</v>
      </c>
      <c r="F62" s="59" t="s">
        <v>570</v>
      </c>
    </row>
    <row r="63" spans="1:6" ht="15.75" customHeight="1">
      <c r="A63" s="9"/>
      <c r="B63" s="10" t="s">
        <v>235</v>
      </c>
      <c r="C63" s="6" t="s">
        <v>236</v>
      </c>
      <c r="D63" s="16" t="s">
        <v>307</v>
      </c>
      <c r="E63" s="12" t="s">
        <v>387</v>
      </c>
      <c r="F63" s="59" t="s">
        <v>487</v>
      </c>
    </row>
    <row r="64" spans="1:6" ht="15.75" customHeight="1">
      <c r="A64" s="9"/>
      <c r="B64" s="10" t="s">
        <v>141</v>
      </c>
      <c r="C64" s="6" t="s">
        <v>142</v>
      </c>
      <c r="D64" s="16" t="s">
        <v>308</v>
      </c>
      <c r="E64" s="12" t="s">
        <v>388</v>
      </c>
      <c r="F64" s="59" t="s">
        <v>630</v>
      </c>
    </row>
    <row r="65" spans="1:6" ht="15.75" customHeight="1">
      <c r="A65" s="9"/>
      <c r="B65" s="10" t="s">
        <v>111</v>
      </c>
      <c r="C65" s="6" t="s">
        <v>112</v>
      </c>
      <c r="D65" s="16" t="s">
        <v>309</v>
      </c>
      <c r="E65" s="12" t="s">
        <v>389</v>
      </c>
      <c r="F65" s="59" t="s">
        <v>506</v>
      </c>
    </row>
    <row r="66" spans="1:6" ht="15.75" customHeight="1">
      <c r="A66" s="9"/>
      <c r="B66" s="10" t="s">
        <v>176</v>
      </c>
      <c r="C66" s="6" t="s">
        <v>177</v>
      </c>
      <c r="D66" s="16" t="s">
        <v>310</v>
      </c>
      <c r="E66" s="12" t="s">
        <v>390</v>
      </c>
      <c r="F66" s="59" t="s">
        <v>631</v>
      </c>
    </row>
    <row r="67" spans="1:6" ht="15.75" customHeight="1">
      <c r="A67" s="9"/>
      <c r="B67" s="10" t="s">
        <v>69</v>
      </c>
      <c r="C67" s="6" t="s">
        <v>70</v>
      </c>
      <c r="D67" s="16" t="s">
        <v>311</v>
      </c>
      <c r="E67" s="12" t="s">
        <v>391</v>
      </c>
      <c r="F67" s="59" t="s">
        <v>443</v>
      </c>
    </row>
    <row r="68" spans="1:6" ht="15.75" customHeight="1">
      <c r="A68" s="9"/>
      <c r="B68" s="10" t="s">
        <v>55</v>
      </c>
      <c r="C68" s="6" t="s">
        <v>56</v>
      </c>
      <c r="D68" s="16" t="s">
        <v>312</v>
      </c>
      <c r="E68" s="12" t="s">
        <v>392</v>
      </c>
      <c r="F68" s="59" t="s">
        <v>429</v>
      </c>
    </row>
    <row r="69" spans="1:6" ht="15.75" customHeight="1">
      <c r="A69" s="9"/>
      <c r="B69" s="10" t="s">
        <v>120</v>
      </c>
      <c r="C69" s="6" t="s">
        <v>121</v>
      </c>
      <c r="D69" s="16" t="s">
        <v>313</v>
      </c>
      <c r="E69" s="12" t="s">
        <v>393</v>
      </c>
      <c r="F69" s="59" t="s">
        <v>520</v>
      </c>
    </row>
    <row r="70" spans="1:6" ht="15.75" customHeight="1">
      <c r="A70" s="9"/>
      <c r="B70" s="10" t="s">
        <v>81</v>
      </c>
      <c r="C70" s="6" t="s">
        <v>82</v>
      </c>
      <c r="D70" s="16" t="s">
        <v>314</v>
      </c>
      <c r="E70" s="12" t="s">
        <v>394</v>
      </c>
      <c r="F70" s="59" t="s">
        <v>678</v>
      </c>
    </row>
    <row r="71" spans="1:6" ht="15.75" customHeight="1">
      <c r="A71" s="9"/>
      <c r="B71" s="10" t="s">
        <v>124</v>
      </c>
      <c r="C71" s="6" t="s">
        <v>125</v>
      </c>
      <c r="D71" s="16" t="s">
        <v>315</v>
      </c>
      <c r="E71" s="12" t="s">
        <v>395</v>
      </c>
      <c r="F71" s="59" t="s">
        <v>516</v>
      </c>
    </row>
    <row r="72" spans="1:6" ht="15.75" customHeight="1">
      <c r="A72" s="9"/>
      <c r="B72" s="10" t="s">
        <v>227</v>
      </c>
      <c r="C72" s="6" t="s">
        <v>228</v>
      </c>
      <c r="D72" s="16" t="s">
        <v>316</v>
      </c>
      <c r="E72" s="12" t="s">
        <v>396</v>
      </c>
      <c r="F72" s="59" t="s">
        <v>26</v>
      </c>
    </row>
    <row r="73" spans="1:6" ht="15.75" customHeight="1">
      <c r="A73" s="9"/>
      <c r="B73" s="10" t="s">
        <v>148</v>
      </c>
      <c r="C73" s="6" t="s">
        <v>149</v>
      </c>
      <c r="D73" s="16"/>
      <c r="E73" s="12" t="s">
        <v>397</v>
      </c>
      <c r="F73" s="59" t="s">
        <v>521</v>
      </c>
    </row>
    <row r="74" spans="1:6" ht="15.75" customHeight="1">
      <c r="A74" s="9"/>
      <c r="B74" s="10" t="s">
        <v>83</v>
      </c>
      <c r="C74" s="6" t="s">
        <v>84</v>
      </c>
      <c r="D74" s="16"/>
      <c r="E74" s="12" t="s">
        <v>398</v>
      </c>
      <c r="F74" s="59" t="s">
        <v>632</v>
      </c>
    </row>
    <row r="75" spans="1:6" ht="15.75" customHeight="1">
      <c r="A75" s="9"/>
      <c r="B75" s="10" t="s">
        <v>243</v>
      </c>
      <c r="C75" s="6" t="s">
        <v>244</v>
      </c>
      <c r="D75" s="16"/>
      <c r="E75" s="12" t="s">
        <v>399</v>
      </c>
      <c r="F75" s="59" t="s">
        <v>569</v>
      </c>
    </row>
    <row r="76" spans="1:6" ht="15.75" customHeight="1">
      <c r="A76" s="9"/>
      <c r="B76" s="10" t="s">
        <v>122</v>
      </c>
      <c r="C76" s="6" t="s">
        <v>123</v>
      </c>
      <c r="D76" s="16"/>
      <c r="E76" s="12" t="s">
        <v>401</v>
      </c>
      <c r="F76" s="59" t="s">
        <v>512</v>
      </c>
    </row>
    <row r="77" spans="1:6" ht="15.75" customHeight="1">
      <c r="A77" s="9"/>
      <c r="B77" s="10" t="s">
        <v>245</v>
      </c>
      <c r="C77" s="6" t="s">
        <v>246</v>
      </c>
      <c r="D77" s="16"/>
      <c r="E77" s="12" t="s">
        <v>400</v>
      </c>
      <c r="F77" s="59" t="s">
        <v>513</v>
      </c>
    </row>
    <row r="78" spans="1:6" ht="15.75" customHeight="1">
      <c r="A78" s="9"/>
      <c r="B78" s="10" t="s">
        <v>113</v>
      </c>
      <c r="C78" s="6" t="s">
        <v>114</v>
      </c>
      <c r="D78" s="16"/>
      <c r="F78" s="59" t="s">
        <v>545</v>
      </c>
    </row>
    <row r="79" spans="1:6" ht="15.75" customHeight="1">
      <c r="A79" s="9"/>
      <c r="B79" s="10" t="s">
        <v>221</v>
      </c>
      <c r="C79" s="6" t="s">
        <v>222</v>
      </c>
      <c r="D79" s="16"/>
      <c r="E79" s="12"/>
      <c r="F79" s="59" t="s">
        <v>564</v>
      </c>
    </row>
    <row r="80" spans="1:6" ht="15.75" customHeight="1">
      <c r="A80" s="9"/>
      <c r="B80" s="10" t="s">
        <v>146</v>
      </c>
      <c r="C80" s="6" t="s">
        <v>147</v>
      </c>
      <c r="D80" s="16"/>
      <c r="E80" s="13"/>
      <c r="F80" s="59" t="s">
        <v>633</v>
      </c>
    </row>
    <row r="81" spans="1:6" ht="15.75" customHeight="1">
      <c r="A81" s="9"/>
      <c r="B81" s="10" t="s">
        <v>10</v>
      </c>
      <c r="C81" s="6" t="s">
        <v>143</v>
      </c>
      <c r="D81" s="16"/>
      <c r="E81" s="13"/>
      <c r="F81" s="59" t="s">
        <v>634</v>
      </c>
    </row>
    <row r="82" spans="1:6" ht="15.75" customHeight="1">
      <c r="A82" s="9"/>
      <c r="B82" s="10" t="s">
        <v>144</v>
      </c>
      <c r="C82" s="6" t="s">
        <v>145</v>
      </c>
      <c r="D82" s="16"/>
      <c r="E82" s="13"/>
      <c r="F82" s="59" t="s">
        <v>415</v>
      </c>
    </row>
    <row r="83" spans="1:6" ht="15.75" customHeight="1">
      <c r="A83" s="9"/>
      <c r="B83" s="10" t="s">
        <v>85</v>
      </c>
      <c r="C83" s="6" t="s">
        <v>86</v>
      </c>
      <c r="D83" s="16"/>
      <c r="E83" s="13"/>
      <c r="F83" s="59" t="s">
        <v>635</v>
      </c>
    </row>
    <row r="84" spans="1:6" ht="15.75" customHeight="1">
      <c r="A84" s="9"/>
      <c r="B84" s="10" t="s">
        <v>59</v>
      </c>
      <c r="C84" s="6" t="s">
        <v>60</v>
      </c>
      <c r="D84" s="16"/>
      <c r="E84" s="13"/>
      <c r="F84" s="59" t="s">
        <v>410</v>
      </c>
    </row>
    <row r="85" spans="1:6" ht="15.75" customHeight="1">
      <c r="A85" s="9"/>
      <c r="B85" s="10" t="s">
        <v>71</v>
      </c>
      <c r="C85" s="6" t="s">
        <v>72</v>
      </c>
      <c r="D85" s="16"/>
      <c r="E85" s="13"/>
      <c r="F85" s="59" t="s">
        <v>636</v>
      </c>
    </row>
    <row r="86" spans="1:6" ht="15.75" customHeight="1">
      <c r="A86" s="9"/>
      <c r="B86" s="10" t="s">
        <v>126</v>
      </c>
      <c r="C86" s="6" t="s">
        <v>127</v>
      </c>
      <c r="D86" s="16"/>
      <c r="E86" s="13"/>
      <c r="F86" s="59" t="s">
        <v>461</v>
      </c>
    </row>
    <row r="87" spans="1:6" ht="15.75" customHeight="1">
      <c r="A87" s="9"/>
      <c r="B87" s="10" t="s">
        <v>229</v>
      </c>
      <c r="C87" s="6" t="s">
        <v>230</v>
      </c>
      <c r="D87" s="16"/>
      <c r="E87" s="13"/>
      <c r="F87" s="59" t="s">
        <v>460</v>
      </c>
    </row>
    <row r="88" spans="1:6" ht="15.75" customHeight="1">
      <c r="A88" s="9"/>
      <c r="B88" s="10" t="s">
        <v>57</v>
      </c>
      <c r="C88" s="6" t="s">
        <v>58</v>
      </c>
      <c r="D88" s="16"/>
      <c r="E88" s="13"/>
      <c r="F88" s="59" t="s">
        <v>541</v>
      </c>
    </row>
    <row r="89" spans="1:6" ht="15.75" customHeight="1">
      <c r="A89" s="9"/>
      <c r="B89" s="10" t="s">
        <v>31</v>
      </c>
      <c r="C89" s="6" t="s">
        <v>87</v>
      </c>
      <c r="D89" s="16"/>
      <c r="E89" s="13"/>
      <c r="F89" s="59" t="s">
        <v>500</v>
      </c>
    </row>
    <row r="90" spans="1:6" ht="15.75" customHeight="1">
      <c r="A90" s="9"/>
      <c r="B90" s="10" t="s">
        <v>27</v>
      </c>
      <c r="C90" s="6" t="s">
        <v>208</v>
      </c>
      <c r="D90" s="16"/>
      <c r="E90" s="13"/>
      <c r="F90" s="59" t="s">
        <v>489</v>
      </c>
    </row>
    <row r="91" spans="1:6" ht="15.75" customHeight="1">
      <c r="A91" s="9"/>
      <c r="B91" s="10" t="s">
        <v>25</v>
      </c>
      <c r="C91" s="6" t="s">
        <v>240</v>
      </c>
      <c r="D91" s="16"/>
      <c r="E91" s="13"/>
      <c r="F91" s="59" t="s">
        <v>574</v>
      </c>
    </row>
    <row r="92" spans="1:6" ht="15.75" customHeight="1">
      <c r="A92" s="9"/>
      <c r="B92" s="10" t="s">
        <v>247</v>
      </c>
      <c r="C92" s="6" t="s">
        <v>248</v>
      </c>
      <c r="D92" s="16"/>
      <c r="E92" s="13"/>
      <c r="F92" s="59" t="s">
        <v>585</v>
      </c>
    </row>
    <row r="93" spans="1:6" ht="15.75" customHeight="1">
      <c r="A93" s="9"/>
      <c r="B93" s="10" t="s">
        <v>238</v>
      </c>
      <c r="C93" s="6" t="s">
        <v>239</v>
      </c>
      <c r="D93" s="16"/>
      <c r="E93" s="13"/>
      <c r="F93" s="59" t="s">
        <v>637</v>
      </c>
    </row>
    <row r="94" spans="1:6" ht="15.75" customHeight="1">
      <c r="A94" s="9"/>
      <c r="B94" s="10" t="s">
        <v>7</v>
      </c>
      <c r="C94" s="6" t="s">
        <v>249</v>
      </c>
      <c r="D94" s="16"/>
      <c r="E94" s="13"/>
      <c r="F94" s="59" t="s">
        <v>583</v>
      </c>
    </row>
    <row r="95" spans="1:6" ht="15.75" customHeight="1">
      <c r="A95" s="9"/>
      <c r="B95" s="10" t="s">
        <v>115</v>
      </c>
      <c r="C95" s="6" t="s">
        <v>116</v>
      </c>
      <c r="D95" s="16"/>
      <c r="E95" s="13"/>
      <c r="F95" s="59" t="s">
        <v>476</v>
      </c>
    </row>
    <row r="96" spans="1:6" ht="15.75" customHeight="1">
      <c r="A96" s="9"/>
      <c r="B96" s="10" t="s">
        <v>223</v>
      </c>
      <c r="C96" s="6" t="s">
        <v>224</v>
      </c>
      <c r="D96" s="16"/>
      <c r="E96" s="13"/>
      <c r="F96" s="59" t="s">
        <v>524</v>
      </c>
    </row>
    <row r="97" spans="1:6" ht="15.75" customHeight="1">
      <c r="A97" s="9"/>
      <c r="B97" s="10" t="s">
        <v>180</v>
      </c>
      <c r="C97" s="6" t="s">
        <v>181</v>
      </c>
      <c r="D97" s="16"/>
      <c r="E97" s="13"/>
      <c r="F97" s="59" t="s">
        <v>638</v>
      </c>
    </row>
    <row r="98" spans="1:6" ht="15.75" customHeight="1">
      <c r="A98" s="9"/>
      <c r="B98" s="10" t="s">
        <v>117</v>
      </c>
      <c r="C98" s="6" t="s">
        <v>250</v>
      </c>
      <c r="D98" s="16"/>
      <c r="E98" s="13"/>
      <c r="F98" s="59" t="s">
        <v>418</v>
      </c>
    </row>
    <row r="99" spans="1:6" ht="15.75" customHeight="1">
      <c r="A99" s="9"/>
      <c r="B99" s="10" t="s">
        <v>225</v>
      </c>
      <c r="C99" s="6" t="s">
        <v>226</v>
      </c>
      <c r="D99" s="16"/>
      <c r="E99" s="13"/>
      <c r="F99" s="59" t="s">
        <v>30</v>
      </c>
    </row>
    <row r="100" spans="1:6" ht="15.75" customHeight="1">
      <c r="A100" s="9"/>
      <c r="B100" s="10" t="s">
        <v>182</v>
      </c>
      <c r="C100" s="6" t="s">
        <v>183</v>
      </c>
      <c r="D100" s="16"/>
      <c r="E100" s="13"/>
      <c r="F100" s="59" t="s">
        <v>563</v>
      </c>
    </row>
    <row r="101" spans="1:6" ht="15.75" customHeight="1">
      <c r="A101" s="9"/>
      <c r="B101" s="10" t="s">
        <v>94</v>
      </c>
      <c r="C101" s="6" t="s">
        <v>95</v>
      </c>
      <c r="D101" s="16"/>
      <c r="E101" s="13"/>
      <c r="F101" s="59" t="s">
        <v>425</v>
      </c>
    </row>
    <row r="102" spans="1:6" ht="15.75" customHeight="1">
      <c r="A102" s="9"/>
      <c r="B102" s="10" t="s">
        <v>160</v>
      </c>
      <c r="C102" s="6" t="s">
        <v>161</v>
      </c>
      <c r="D102" s="16"/>
      <c r="E102" s="13"/>
      <c r="F102" s="59" t="s">
        <v>428</v>
      </c>
    </row>
    <row r="103" spans="1:6" ht="15.75" customHeight="1">
      <c r="A103" s="9"/>
      <c r="B103" s="10" t="s">
        <v>96</v>
      </c>
      <c r="C103" s="6" t="s">
        <v>97</v>
      </c>
      <c r="D103" s="16"/>
      <c r="E103" s="13"/>
      <c r="F103" s="59" t="s">
        <v>416</v>
      </c>
    </row>
    <row r="104" spans="1:6" ht="15.75" customHeight="1">
      <c r="A104" s="9"/>
      <c r="B104" s="10" t="s">
        <v>162</v>
      </c>
      <c r="C104" s="6" t="s">
        <v>163</v>
      </c>
      <c r="D104" s="18"/>
      <c r="E104" s="13"/>
      <c r="F104" s="59" t="s">
        <v>33</v>
      </c>
    </row>
    <row r="105" spans="1:6" ht="15.75" customHeight="1">
      <c r="A105" s="9"/>
      <c r="B105" s="10" t="s">
        <v>217</v>
      </c>
      <c r="C105" s="6" t="s">
        <v>218</v>
      </c>
      <c r="D105" s="17"/>
      <c r="E105" s="13"/>
      <c r="F105" s="59" t="s">
        <v>457</v>
      </c>
    </row>
    <row r="106" spans="1:6" ht="15.75" customHeight="1">
      <c r="A106" s="9"/>
      <c r="B106" s="10" t="s">
        <v>98</v>
      </c>
      <c r="C106" s="6" t="s">
        <v>99</v>
      </c>
      <c r="D106" s="17"/>
      <c r="E106" s="13"/>
      <c r="F106" s="59" t="s">
        <v>426</v>
      </c>
    </row>
    <row r="107" spans="1:6" ht="15.75" customHeight="1">
      <c r="A107" s="9"/>
      <c r="B107" s="10" t="s">
        <v>164</v>
      </c>
      <c r="C107" s="6" t="s">
        <v>165</v>
      </c>
      <c r="D107" s="17"/>
      <c r="E107" s="13"/>
      <c r="F107" s="59" t="s">
        <v>405</v>
      </c>
    </row>
    <row r="108" ht="16.5">
      <c r="F108" s="59" t="s">
        <v>407</v>
      </c>
    </row>
    <row r="109" ht="16.5">
      <c r="F109" s="59" t="s">
        <v>469</v>
      </c>
    </row>
    <row r="110" ht="16.5">
      <c r="F110" s="59" t="s">
        <v>581</v>
      </c>
    </row>
    <row r="111" ht="16.5">
      <c r="F111" s="59" t="s">
        <v>639</v>
      </c>
    </row>
    <row r="112" ht="16.5">
      <c r="F112" s="59" t="s">
        <v>640</v>
      </c>
    </row>
    <row r="113" ht="16.5">
      <c r="F113" s="59" t="s">
        <v>641</v>
      </c>
    </row>
    <row r="114" ht="16.5">
      <c r="F114" s="59" t="s">
        <v>642</v>
      </c>
    </row>
    <row r="115" ht="16.5">
      <c r="F115" s="59" t="s">
        <v>561</v>
      </c>
    </row>
    <row r="116" ht="16.5">
      <c r="F116" s="59" t="s">
        <v>643</v>
      </c>
    </row>
    <row r="117" ht="16.5">
      <c r="F117" s="59" t="s">
        <v>403</v>
      </c>
    </row>
    <row r="118" ht="16.5">
      <c r="F118" s="59" t="s">
        <v>542</v>
      </c>
    </row>
    <row r="119" ht="16.5">
      <c r="F119" s="59" t="s">
        <v>601</v>
      </c>
    </row>
    <row r="120" ht="16.5">
      <c r="F120" s="59" t="s">
        <v>414</v>
      </c>
    </row>
    <row r="121" ht="16.5">
      <c r="F121" s="59" t="s">
        <v>417</v>
      </c>
    </row>
    <row r="122" ht="16.5">
      <c r="F122" s="59" t="s">
        <v>24</v>
      </c>
    </row>
    <row r="123" ht="16.5">
      <c r="F123" s="59" t="s">
        <v>554</v>
      </c>
    </row>
    <row r="124" ht="16.5">
      <c r="F124" s="59" t="s">
        <v>549</v>
      </c>
    </row>
    <row r="125" ht="16.5">
      <c r="F125" s="59" t="s">
        <v>420</v>
      </c>
    </row>
    <row r="126" ht="16.5">
      <c r="F126" s="59" t="s">
        <v>600</v>
      </c>
    </row>
    <row r="127" ht="16.5">
      <c r="F127" s="59" t="s">
        <v>602</v>
      </c>
    </row>
    <row r="128" ht="16.5">
      <c r="F128" s="59" t="s">
        <v>40</v>
      </c>
    </row>
    <row r="129" ht="16.5">
      <c r="F129" s="59" t="s">
        <v>455</v>
      </c>
    </row>
    <row r="130" ht="16.5">
      <c r="F130" s="59" t="s">
        <v>586</v>
      </c>
    </row>
    <row r="131" ht="16.5">
      <c r="F131" s="59" t="s">
        <v>644</v>
      </c>
    </row>
    <row r="132" ht="16.5">
      <c r="F132" s="59" t="s">
        <v>645</v>
      </c>
    </row>
    <row r="133" ht="16.5">
      <c r="F133" s="59" t="s">
        <v>646</v>
      </c>
    </row>
    <row r="134" ht="16.5">
      <c r="F134" s="59" t="s">
        <v>413</v>
      </c>
    </row>
    <row r="135" ht="16.5">
      <c r="F135" s="59" t="s">
        <v>526</v>
      </c>
    </row>
    <row r="136" ht="16.5">
      <c r="F136" s="59" t="s">
        <v>531</v>
      </c>
    </row>
    <row r="137" ht="16.5">
      <c r="F137" s="59" t="s">
        <v>517</v>
      </c>
    </row>
    <row r="138" ht="16.5">
      <c r="F138" s="59" t="s">
        <v>647</v>
      </c>
    </row>
    <row r="139" ht="16.5">
      <c r="F139" s="59" t="s">
        <v>648</v>
      </c>
    </row>
    <row r="140" ht="16.5">
      <c r="F140" s="59" t="s">
        <v>548</v>
      </c>
    </row>
    <row r="141" ht="16.5">
      <c r="F141" s="59" t="s">
        <v>677</v>
      </c>
    </row>
    <row r="142" ht="16.5">
      <c r="F142" s="59" t="s">
        <v>412</v>
      </c>
    </row>
    <row r="143" ht="16.5">
      <c r="F143" s="59" t="s">
        <v>649</v>
      </c>
    </row>
    <row r="144" ht="16.5">
      <c r="F144" s="59" t="s">
        <v>650</v>
      </c>
    </row>
    <row r="145" ht="16.5">
      <c r="F145" s="59" t="s">
        <v>651</v>
      </c>
    </row>
    <row r="146" ht="16.5">
      <c r="F146" s="59" t="s">
        <v>463</v>
      </c>
    </row>
    <row r="147" ht="16.5">
      <c r="F147" s="59" t="s">
        <v>465</v>
      </c>
    </row>
    <row r="148" ht="16.5">
      <c r="F148" s="59" t="s">
        <v>471</v>
      </c>
    </row>
    <row r="149" ht="16.5">
      <c r="F149" s="59" t="s">
        <v>458</v>
      </c>
    </row>
    <row r="150" ht="16.5">
      <c r="F150" s="59" t="s">
        <v>18</v>
      </c>
    </row>
    <row r="151" ht="16.5">
      <c r="F151" s="59" t="s">
        <v>441</v>
      </c>
    </row>
    <row r="152" ht="16.5">
      <c r="F152" s="59" t="s">
        <v>459</v>
      </c>
    </row>
    <row r="153" ht="16.5">
      <c r="F153" s="59" t="s">
        <v>496</v>
      </c>
    </row>
    <row r="154" ht="16.5">
      <c r="F154" s="59" t="s">
        <v>452</v>
      </c>
    </row>
    <row r="155" ht="16.5">
      <c r="F155" s="59" t="s">
        <v>525</v>
      </c>
    </row>
    <row r="156" ht="16.5">
      <c r="F156" s="59" t="s">
        <v>530</v>
      </c>
    </row>
    <row r="157" ht="16.5">
      <c r="F157" s="59" t="s">
        <v>652</v>
      </c>
    </row>
    <row r="158" ht="16.5">
      <c r="F158" s="59" t="s">
        <v>653</v>
      </c>
    </row>
    <row r="159" ht="16.5">
      <c r="F159" s="59" t="s">
        <v>654</v>
      </c>
    </row>
    <row r="160" ht="16.5">
      <c r="F160" s="59" t="s">
        <v>655</v>
      </c>
    </row>
    <row r="161" ht="16.5">
      <c r="F161" s="59" t="s">
        <v>402</v>
      </c>
    </row>
    <row r="162" ht="16.5">
      <c r="F162" s="59" t="s">
        <v>462</v>
      </c>
    </row>
    <row r="163" ht="16.5">
      <c r="F163" s="59" t="s">
        <v>464</v>
      </c>
    </row>
    <row r="164" ht="16.5">
      <c r="F164" s="59" t="s">
        <v>466</v>
      </c>
    </row>
    <row r="165" ht="16.5">
      <c r="F165" s="59" t="s">
        <v>472</v>
      </c>
    </row>
    <row r="166" ht="16.5">
      <c r="F166" s="59" t="s">
        <v>559</v>
      </c>
    </row>
    <row r="167" ht="16.5">
      <c r="F167" s="59" t="s">
        <v>468</v>
      </c>
    </row>
    <row r="168" ht="16.5">
      <c r="F168" s="59" t="s">
        <v>572</v>
      </c>
    </row>
    <row r="169" ht="16.5">
      <c r="F169" s="59" t="s">
        <v>656</v>
      </c>
    </row>
    <row r="170" ht="16.5">
      <c r="F170" s="59" t="s">
        <v>408</v>
      </c>
    </row>
    <row r="171" ht="16.5">
      <c r="F171" s="59" t="s">
        <v>427</v>
      </c>
    </row>
    <row r="172" ht="16.5">
      <c r="F172" s="59" t="s">
        <v>422</v>
      </c>
    </row>
    <row r="173" ht="16.5">
      <c r="F173" s="59" t="s">
        <v>419</v>
      </c>
    </row>
    <row r="174" ht="16.5">
      <c r="F174" s="59" t="s">
        <v>406</v>
      </c>
    </row>
    <row r="175" ht="16.5">
      <c r="F175" s="59" t="s">
        <v>657</v>
      </c>
    </row>
    <row r="176" ht="16.5">
      <c r="F176" s="59" t="s">
        <v>679</v>
      </c>
    </row>
    <row r="177" ht="16.5">
      <c r="F177" s="59" t="s">
        <v>658</v>
      </c>
    </row>
    <row r="178" ht="16.5">
      <c r="F178" s="59" t="s">
        <v>565</v>
      </c>
    </row>
    <row r="179" ht="16.5">
      <c r="F179" s="59" t="s">
        <v>409</v>
      </c>
    </row>
    <row r="180" ht="16.5">
      <c r="F180" s="59" t="s">
        <v>551</v>
      </c>
    </row>
    <row r="181" ht="16.5">
      <c r="F181" s="59" t="s">
        <v>659</v>
      </c>
    </row>
    <row r="182" ht="16.5">
      <c r="F182" s="59" t="s">
        <v>555</v>
      </c>
    </row>
    <row r="183" ht="16.5">
      <c r="F183" s="59" t="s">
        <v>578</v>
      </c>
    </row>
    <row r="184" ht="16.5">
      <c r="F184" s="59" t="s">
        <v>660</v>
      </c>
    </row>
    <row r="185" ht="16.5">
      <c r="F185" s="59" t="s">
        <v>661</v>
      </c>
    </row>
    <row r="186" ht="16.5">
      <c r="F186" s="59" t="s">
        <v>582</v>
      </c>
    </row>
    <row r="187" ht="16.5">
      <c r="F187" s="59" t="s">
        <v>580</v>
      </c>
    </row>
    <row r="188" ht="16.5">
      <c r="F188" s="59" t="s">
        <v>442</v>
      </c>
    </row>
    <row r="189" ht="16.5">
      <c r="F189" s="59" t="s">
        <v>522</v>
      </c>
    </row>
    <row r="190" ht="16.5">
      <c r="F190" s="59" t="s">
        <v>662</v>
      </c>
    </row>
    <row r="191" ht="16.5">
      <c r="F191" s="59" t="s">
        <v>467</v>
      </c>
    </row>
    <row r="192" ht="16.5">
      <c r="F192" s="59" t="s">
        <v>475</v>
      </c>
    </row>
    <row r="193" ht="16.5">
      <c r="F193" s="59" t="s">
        <v>477</v>
      </c>
    </row>
    <row r="194" ht="16.5">
      <c r="F194" s="59" t="s">
        <v>663</v>
      </c>
    </row>
    <row r="195" ht="16.5">
      <c r="F195" s="59" t="s">
        <v>664</v>
      </c>
    </row>
    <row r="196" ht="16.5">
      <c r="F196" s="59" t="s">
        <v>568</v>
      </c>
    </row>
    <row r="197" ht="16.5">
      <c r="F197" s="59" t="s">
        <v>557</v>
      </c>
    </row>
    <row r="198" ht="16.5">
      <c r="F198" s="59" t="s">
        <v>567</v>
      </c>
    </row>
    <row r="199" ht="16.5">
      <c r="F199" s="59" t="s">
        <v>488</v>
      </c>
    </row>
    <row r="200" ht="16.5">
      <c r="F200" s="59" t="s">
        <v>450</v>
      </c>
    </row>
    <row r="201" ht="16.5">
      <c r="F201" s="59" t="s">
        <v>36</v>
      </c>
    </row>
    <row r="202" ht="16.5">
      <c r="F202" s="59" t="s">
        <v>451</v>
      </c>
    </row>
    <row r="203" ht="16.5">
      <c r="F203" s="59" t="s">
        <v>523</v>
      </c>
    </row>
    <row r="204" ht="16.5">
      <c r="F204" s="59" t="s">
        <v>515</v>
      </c>
    </row>
    <row r="205" ht="16.5">
      <c r="F205" s="59" t="s">
        <v>478</v>
      </c>
    </row>
    <row r="206" ht="16.5">
      <c r="F206" s="59" t="s">
        <v>535</v>
      </c>
    </row>
    <row r="207" ht="16.5">
      <c r="F207" s="59" t="s">
        <v>543</v>
      </c>
    </row>
    <row r="208" ht="16.5">
      <c r="F208" s="59" t="s">
        <v>533</v>
      </c>
    </row>
    <row r="209" ht="16.5">
      <c r="F209" s="59" t="s">
        <v>534</v>
      </c>
    </row>
    <row r="210" ht="16.5">
      <c r="F210" s="59" t="s">
        <v>665</v>
      </c>
    </row>
    <row r="211" ht="16.5">
      <c r="F211" s="59" t="s">
        <v>529</v>
      </c>
    </row>
    <row r="212" ht="16.5">
      <c r="F212" s="59" t="s">
        <v>538</v>
      </c>
    </row>
    <row r="213" ht="16.5">
      <c r="F213" s="59" t="s">
        <v>532</v>
      </c>
    </row>
    <row r="214" ht="16.5">
      <c r="F214" s="59" t="s">
        <v>666</v>
      </c>
    </row>
    <row r="215" ht="16.5">
      <c r="F215" s="59" t="s">
        <v>528</v>
      </c>
    </row>
    <row r="216" ht="16.5">
      <c r="F216" s="59" t="s">
        <v>537</v>
      </c>
    </row>
    <row r="217" ht="16.5">
      <c r="F217" s="59" t="s">
        <v>518</v>
      </c>
    </row>
    <row r="218" ht="16.5">
      <c r="F218" s="59" t="s">
        <v>448</v>
      </c>
    </row>
    <row r="219" spans="1:6" ht="16.5" customHeight="1">
      <c r="A219" s="58" t="s">
        <v>618</v>
      </c>
      <c r="F219" s="59" t="s">
        <v>527</v>
      </c>
    </row>
    <row r="220" spans="1:6" ht="18" customHeight="1">
      <c r="A220" s="57"/>
      <c r="F220" s="59" t="s">
        <v>490</v>
      </c>
    </row>
    <row r="221" spans="1:6" ht="16.5">
      <c r="A221" s="57"/>
      <c r="F221" s="59" t="s">
        <v>507</v>
      </c>
    </row>
    <row r="222" spans="1:6" ht="16.5">
      <c r="A222" s="57"/>
      <c r="F222" s="59" t="s">
        <v>667</v>
      </c>
    </row>
    <row r="223" ht="16.5">
      <c r="F223" s="59" t="s">
        <v>510</v>
      </c>
    </row>
    <row r="224" ht="16.5">
      <c r="F224" s="59" t="s">
        <v>668</v>
      </c>
    </row>
    <row r="225" ht="16.5">
      <c r="F225" s="59" t="s">
        <v>680</v>
      </c>
    </row>
    <row r="226" ht="16.5">
      <c r="F226" s="59" t="s">
        <v>491</v>
      </c>
    </row>
    <row r="227" ht="16.5">
      <c r="F227" s="59" t="s">
        <v>498</v>
      </c>
    </row>
    <row r="228" ht="16.5">
      <c r="F228" s="59" t="s">
        <v>669</v>
      </c>
    </row>
    <row r="229" ht="16.5">
      <c r="F229" s="59" t="s">
        <v>670</v>
      </c>
    </row>
    <row r="230" ht="16.5">
      <c r="F230" s="59" t="s">
        <v>454</v>
      </c>
    </row>
    <row r="231" ht="16.5">
      <c r="F231" s="59" t="s">
        <v>505</v>
      </c>
    </row>
    <row r="232" ht="16.5">
      <c r="F232" s="59" t="s">
        <v>492</v>
      </c>
    </row>
    <row r="233" ht="16.5">
      <c r="F233" s="59" t="s">
        <v>671</v>
      </c>
    </row>
    <row r="234" ht="16.5">
      <c r="F234" s="59" t="s">
        <v>502</v>
      </c>
    </row>
    <row r="235" ht="16.5">
      <c r="F235" s="59" t="s">
        <v>544</v>
      </c>
    </row>
    <row r="236" ht="16.5">
      <c r="F236" s="59" t="s">
        <v>672</v>
      </c>
    </row>
    <row r="237" ht="16.5">
      <c r="F237" s="59" t="s">
        <v>28</v>
      </c>
    </row>
    <row r="238" ht="16.5">
      <c r="F238" s="59" t="s">
        <v>404</v>
      </c>
    </row>
    <row r="239" ht="16.5">
      <c r="F239" s="59" t="s">
        <v>421</v>
      </c>
    </row>
    <row r="240" ht="16.5">
      <c r="F240" s="59" t="s">
        <v>562</v>
      </c>
    </row>
    <row r="241" ht="16.5">
      <c r="F241" s="59" t="s">
        <v>470</v>
      </c>
    </row>
    <row r="242" ht="16.5">
      <c r="F242" s="59" t="s">
        <v>503</v>
      </c>
    </row>
    <row r="243" ht="16.5">
      <c r="F243" s="59" t="s">
        <v>673</v>
      </c>
    </row>
    <row r="244" ht="16.5">
      <c r="F244" s="59" t="s">
        <v>674</v>
      </c>
    </row>
    <row r="245" ht="16.5">
      <c r="F245" s="59" t="s">
        <v>675</v>
      </c>
    </row>
    <row r="246" ht="16.5">
      <c r="F246" s="59" t="s">
        <v>552</v>
      </c>
    </row>
    <row r="247" ht="16.5">
      <c r="F247" s="59" t="s">
        <v>553</v>
      </c>
    </row>
    <row r="248" ht="16.5">
      <c r="F248" s="59" t="s">
        <v>446</v>
      </c>
    </row>
    <row r="249" ht="16.5">
      <c r="F249" s="59" t="s">
        <v>447</v>
      </c>
    </row>
    <row r="250" ht="16.5">
      <c r="F250" s="59" t="s">
        <v>445</v>
      </c>
    </row>
    <row r="251" ht="16.5">
      <c r="F251" s="59" t="s">
        <v>444</v>
      </c>
    </row>
    <row r="252" ht="16.5">
      <c r="F252" s="59" t="s">
        <v>560</v>
      </c>
    </row>
    <row r="253" ht="16.5">
      <c r="F253" s="59" t="s">
        <v>566</v>
      </c>
    </row>
    <row r="254" ht="16.5">
      <c r="F254" s="59" t="s">
        <v>519</v>
      </c>
    </row>
    <row r="255" ht="16.5">
      <c r="F255" s="59" t="s">
        <v>473</v>
      </c>
    </row>
    <row r="256" ht="16.5">
      <c r="F256" s="59" t="s">
        <v>437</v>
      </c>
    </row>
    <row r="257" ht="16.5">
      <c r="F257" s="59" t="s">
        <v>547</v>
      </c>
    </row>
    <row r="258" ht="16.5">
      <c r="F258" s="59" t="s">
        <v>440</v>
      </c>
    </row>
    <row r="259" ht="16.5">
      <c r="F259" s="59" t="s">
        <v>550</v>
      </c>
    </row>
    <row r="260" ht="16.5">
      <c r="F260" s="59" t="s">
        <v>29</v>
      </c>
    </row>
    <row r="261" ht="16.5">
      <c r="F261" s="59" t="s">
        <v>676</v>
      </c>
    </row>
    <row r="262" ht="16.5">
      <c r="F262" s="59" t="s">
        <v>34</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 TRIENNIO ORDINAMENTALE</dc:title>
  <dc:subject/>
  <dc:creator>PAOLO TRONCON</dc:creator>
  <cp:keywords/>
  <dc:description/>
  <cp:lastModifiedBy>Viola Aiani</cp:lastModifiedBy>
  <cp:lastPrinted>2017-07-03T12:47:12Z</cp:lastPrinted>
  <dcterms:created xsi:type="dcterms:W3CDTF">2015-11-21T15:56:44Z</dcterms:created>
  <dcterms:modified xsi:type="dcterms:W3CDTF">2017-08-31T10:25:49Z</dcterms:modified>
  <cp:category/>
  <cp:version/>
  <cp:contentType/>
  <cp:contentStatus/>
</cp:coreProperties>
</file>